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 OŘ\a AKCE 2024\04 Demolice OUA1_BAL1_Krasíkov.3-2024\04 Rozpočet Petra 24.4\"/>
    </mc:Choice>
  </mc:AlternateContent>
  <bookViews>
    <workbookView xWindow="0" yWindow="0" windowWidth="28800" windowHeight="12675"/>
  </bookViews>
  <sheets>
    <sheet name="Rekapitulace stavby" sheetId="1" r:id="rId1"/>
    <sheet name="01 - Krasíkov TO se skladem" sheetId="2" r:id="rId2"/>
  </sheets>
  <definedNames>
    <definedName name="_xlnm._FilterDatabase" localSheetId="1" hidden="1">'01 - Krasíkov TO se skladem'!$C$136:$K$592</definedName>
    <definedName name="_xlnm.Print_Titles" localSheetId="1">'01 - Krasíkov TO se skladem'!$136:$136</definedName>
    <definedName name="_xlnm.Print_Titles" localSheetId="0">'Rekapitulace stavby'!$92:$92</definedName>
    <definedName name="_xlnm.Print_Area" localSheetId="1">'01 - Krasíkov TO se skladem'!$C$4:$J$76,'01 - Krasíkov TO se skladem'!$C$82:$J$118,'01 - Krasíkov TO se skladem'!$C$124:$K$592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Y95" i="1" l="1"/>
  <c r="J37" i="2"/>
  <c r="J36" i="2"/>
  <c r="J35" i="2"/>
  <c r="AX95" i="1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2" i="2"/>
  <c r="BH582" i="2"/>
  <c r="BG582" i="2"/>
  <c r="BF582" i="2"/>
  <c r="T582" i="2"/>
  <c r="R582" i="2"/>
  <c r="P582" i="2"/>
  <c r="BI576" i="2"/>
  <c r="BH576" i="2"/>
  <c r="BG576" i="2"/>
  <c r="BF576" i="2"/>
  <c r="T576" i="2"/>
  <c r="R576" i="2"/>
  <c r="P576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0" i="2"/>
  <c r="BH560" i="2"/>
  <c r="BG560" i="2"/>
  <c r="BF560" i="2"/>
  <c r="T560" i="2"/>
  <c r="R560" i="2"/>
  <c r="P560" i="2"/>
  <c r="BI554" i="2"/>
  <c r="BH554" i="2"/>
  <c r="BG554" i="2"/>
  <c r="BF554" i="2"/>
  <c r="T554" i="2"/>
  <c r="R554" i="2"/>
  <c r="P554" i="2"/>
  <c r="BI549" i="2"/>
  <c r="BH549" i="2"/>
  <c r="BG549" i="2"/>
  <c r="BF549" i="2"/>
  <c r="T549" i="2"/>
  <c r="R549" i="2"/>
  <c r="P549" i="2"/>
  <c r="BI542" i="2"/>
  <c r="BH542" i="2"/>
  <c r="BG542" i="2"/>
  <c r="BF542" i="2"/>
  <c r="T542" i="2"/>
  <c r="R542" i="2"/>
  <c r="P542" i="2"/>
  <c r="BI531" i="2"/>
  <c r="BH531" i="2"/>
  <c r="BG531" i="2"/>
  <c r="BF531" i="2"/>
  <c r="T531" i="2"/>
  <c r="R531" i="2"/>
  <c r="P531" i="2"/>
  <c r="BI526" i="2"/>
  <c r="BH526" i="2"/>
  <c r="BG526" i="2"/>
  <c r="BF526" i="2"/>
  <c r="T526" i="2"/>
  <c r="R526" i="2"/>
  <c r="P526" i="2"/>
  <c r="BI521" i="2"/>
  <c r="BH521" i="2"/>
  <c r="BG521" i="2"/>
  <c r="BF521" i="2"/>
  <c r="T521" i="2"/>
  <c r="R521" i="2"/>
  <c r="P521" i="2"/>
  <c r="BI516" i="2"/>
  <c r="BH516" i="2"/>
  <c r="BG516" i="2"/>
  <c r="BF516" i="2"/>
  <c r="T516" i="2"/>
  <c r="R516" i="2"/>
  <c r="P516" i="2"/>
  <c r="BI510" i="2"/>
  <c r="BH510" i="2"/>
  <c r="BG510" i="2"/>
  <c r="BF510" i="2"/>
  <c r="T510" i="2"/>
  <c r="R510" i="2"/>
  <c r="P510" i="2"/>
  <c r="BI504" i="2"/>
  <c r="BH504" i="2"/>
  <c r="BG504" i="2"/>
  <c r="BF504" i="2"/>
  <c r="T504" i="2"/>
  <c r="R504" i="2"/>
  <c r="P504" i="2"/>
  <c r="BI498" i="2"/>
  <c r="BH498" i="2"/>
  <c r="BG498" i="2"/>
  <c r="BF498" i="2"/>
  <c r="T498" i="2"/>
  <c r="R498" i="2"/>
  <c r="P498" i="2"/>
  <c r="BI493" i="2"/>
  <c r="BH493" i="2"/>
  <c r="BG493" i="2"/>
  <c r="BF493" i="2"/>
  <c r="T493" i="2"/>
  <c r="R493" i="2"/>
  <c r="P493" i="2"/>
  <c r="BI488" i="2"/>
  <c r="BH488" i="2"/>
  <c r="BG488" i="2"/>
  <c r="BF488" i="2"/>
  <c r="T488" i="2"/>
  <c r="R488" i="2"/>
  <c r="P488" i="2"/>
  <c r="BI478" i="2"/>
  <c r="BH478" i="2"/>
  <c r="BG478" i="2"/>
  <c r="BF478" i="2"/>
  <c r="T478" i="2"/>
  <c r="R478" i="2"/>
  <c r="P478" i="2"/>
  <c r="BI473" i="2"/>
  <c r="BH473" i="2"/>
  <c r="BG473" i="2"/>
  <c r="BF473" i="2"/>
  <c r="T473" i="2"/>
  <c r="R473" i="2"/>
  <c r="P473" i="2"/>
  <c r="BI468" i="2"/>
  <c r="BH468" i="2"/>
  <c r="BG468" i="2"/>
  <c r="BF468" i="2"/>
  <c r="T468" i="2"/>
  <c r="R468" i="2"/>
  <c r="P468" i="2"/>
  <c r="BI462" i="2"/>
  <c r="BH462" i="2"/>
  <c r="BG462" i="2"/>
  <c r="BF462" i="2"/>
  <c r="T462" i="2"/>
  <c r="R462" i="2"/>
  <c r="P462" i="2"/>
  <c r="BI457" i="2"/>
  <c r="BH457" i="2"/>
  <c r="BG457" i="2"/>
  <c r="BF457" i="2"/>
  <c r="T457" i="2"/>
  <c r="R457" i="2"/>
  <c r="P457" i="2"/>
  <c r="BI452" i="2"/>
  <c r="BH452" i="2"/>
  <c r="BG452" i="2"/>
  <c r="BF452" i="2"/>
  <c r="T452" i="2"/>
  <c r="R452" i="2"/>
  <c r="P452" i="2"/>
  <c r="BI447" i="2"/>
  <c r="BH447" i="2"/>
  <c r="BG447" i="2"/>
  <c r="BF447" i="2"/>
  <c r="T447" i="2"/>
  <c r="R447" i="2"/>
  <c r="P447" i="2"/>
  <c r="BI439" i="2"/>
  <c r="BH439" i="2"/>
  <c r="BG439" i="2"/>
  <c r="BF439" i="2"/>
  <c r="T439" i="2"/>
  <c r="R439" i="2"/>
  <c r="P439" i="2"/>
  <c r="BI432" i="2"/>
  <c r="BH432" i="2"/>
  <c r="BG432" i="2"/>
  <c r="BF432" i="2"/>
  <c r="T432" i="2"/>
  <c r="R432" i="2"/>
  <c r="P432" i="2"/>
  <c r="BI422" i="2"/>
  <c r="BH422" i="2"/>
  <c r="BG422" i="2"/>
  <c r="BF422" i="2"/>
  <c r="T422" i="2"/>
  <c r="R422" i="2"/>
  <c r="P422" i="2"/>
  <c r="BI405" i="2"/>
  <c r="BH405" i="2"/>
  <c r="BG405" i="2"/>
  <c r="BF405" i="2"/>
  <c r="T405" i="2"/>
  <c r="T404" i="2" s="1"/>
  <c r="R405" i="2"/>
  <c r="R404" i="2" s="1"/>
  <c r="P405" i="2"/>
  <c r="P404" i="2" s="1"/>
  <c r="BI401" i="2"/>
  <c r="BH401" i="2"/>
  <c r="BG401" i="2"/>
  <c r="BF401" i="2"/>
  <c r="T401" i="2"/>
  <c r="R401" i="2"/>
  <c r="P401" i="2"/>
  <c r="BI396" i="2"/>
  <c r="BH396" i="2"/>
  <c r="BG396" i="2"/>
  <c r="BF396" i="2"/>
  <c r="T396" i="2"/>
  <c r="R396" i="2"/>
  <c r="P396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T371" i="2" s="1"/>
  <c r="R372" i="2"/>
  <c r="R371" i="2"/>
  <c r="P372" i="2"/>
  <c r="P371" i="2"/>
  <c r="BI368" i="2"/>
  <c r="BH368" i="2"/>
  <c r="BG368" i="2"/>
  <c r="BF368" i="2"/>
  <c r="T368" i="2"/>
  <c r="R368" i="2"/>
  <c r="P368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T358" i="2" s="1"/>
  <c r="R359" i="2"/>
  <c r="R358" i="2"/>
  <c r="P359" i="2"/>
  <c r="P358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0" i="2"/>
  <c r="BH330" i="2"/>
  <c r="BG330" i="2"/>
  <c r="BF330" i="2"/>
  <c r="T330" i="2"/>
  <c r="R330" i="2"/>
  <c r="P330" i="2"/>
  <c r="BI324" i="2"/>
  <c r="BH324" i="2"/>
  <c r="BG324" i="2"/>
  <c r="BF324" i="2"/>
  <c r="T324" i="2"/>
  <c r="T323" i="2" s="1"/>
  <c r="R324" i="2"/>
  <c r="R323" i="2" s="1"/>
  <c r="P324" i="2"/>
  <c r="P323" i="2" s="1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1" i="2"/>
  <c r="BH261" i="2"/>
  <c r="BG261" i="2"/>
  <c r="BF261" i="2"/>
  <c r="T261" i="2"/>
  <c r="R261" i="2"/>
  <c r="P261" i="2"/>
  <c r="BI252" i="2"/>
  <c r="BH252" i="2"/>
  <c r="BG252" i="2"/>
  <c r="BF252" i="2"/>
  <c r="T252" i="2"/>
  <c r="T251" i="2" s="1"/>
  <c r="R252" i="2"/>
  <c r="R251" i="2" s="1"/>
  <c r="P252" i="2"/>
  <c r="P251" i="2" s="1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196" i="2"/>
  <c r="F37" i="2" s="1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80" i="2"/>
  <c r="BH180" i="2"/>
  <c r="BG180" i="2"/>
  <c r="BF180" i="2"/>
  <c r="T180" i="2"/>
  <c r="T179" i="2" s="1"/>
  <c r="R180" i="2"/>
  <c r="R179" i="2" s="1"/>
  <c r="P180" i="2"/>
  <c r="P179" i="2"/>
  <c r="BI174" i="2"/>
  <c r="BH174" i="2"/>
  <c r="F36" i="2" s="1"/>
  <c r="BG174" i="2"/>
  <c r="BF174" i="2"/>
  <c r="T174" i="2"/>
  <c r="R174" i="2"/>
  <c r="P174" i="2"/>
  <c r="BI165" i="2"/>
  <c r="BH165" i="2"/>
  <c r="BG165" i="2"/>
  <c r="F35" i="2" s="1"/>
  <c r="BF165" i="2"/>
  <c r="T165" i="2"/>
  <c r="R165" i="2"/>
  <c r="P165" i="2"/>
  <c r="BI163" i="2"/>
  <c r="BH163" i="2"/>
  <c r="BG163" i="2"/>
  <c r="BF163" i="2"/>
  <c r="J34" i="2" s="1"/>
  <c r="T163" i="2"/>
  <c r="R163" i="2"/>
  <c r="P163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F131" i="2"/>
  <c r="E129" i="2"/>
  <c r="F89" i="2"/>
  <c r="E87" i="2"/>
  <c r="J24" i="2"/>
  <c r="E24" i="2"/>
  <c r="J134" i="2" s="1"/>
  <c r="J23" i="2"/>
  <c r="J21" i="2"/>
  <c r="E21" i="2"/>
  <c r="J91" i="2" s="1"/>
  <c r="J20" i="2"/>
  <c r="J18" i="2"/>
  <c r="E18" i="2"/>
  <c r="F92" i="2" s="1"/>
  <c r="J17" i="2"/>
  <c r="J15" i="2"/>
  <c r="E15" i="2"/>
  <c r="F133" i="2" s="1"/>
  <c r="J14" i="2"/>
  <c r="J12" i="2"/>
  <c r="J89" i="2" s="1"/>
  <c r="E7" i="2"/>
  <c r="E127" i="2"/>
  <c r="L90" i="1"/>
  <c r="AM90" i="1"/>
  <c r="AM89" i="1"/>
  <c r="L89" i="1"/>
  <c r="AM87" i="1"/>
  <c r="L87" i="1"/>
  <c r="L85" i="1"/>
  <c r="L84" i="1"/>
  <c r="J372" i="2"/>
  <c r="BK193" i="2"/>
  <c r="BK549" i="2"/>
  <c r="J473" i="2"/>
  <c r="J359" i="2"/>
  <c r="BK231" i="2"/>
  <c r="J344" i="2"/>
  <c r="BK210" i="2"/>
  <c r="J549" i="2"/>
  <c r="BK386" i="2"/>
  <c r="BK187" i="2"/>
  <c r="BK439" i="2"/>
  <c r="J347" i="2"/>
  <c r="BK140" i="2"/>
  <c r="J312" i="2"/>
  <c r="J165" i="2"/>
  <c r="BK531" i="2"/>
  <c r="J368" i="2"/>
  <c r="J163" i="2"/>
  <c r="BK280" i="2"/>
  <c r="BK246" i="2"/>
  <c r="BK163" i="2"/>
  <c r="J317" i="2"/>
  <c r="J422" i="2"/>
  <c r="BK344" i="2"/>
  <c r="J405" i="2"/>
  <c r="BK306" i="2"/>
  <c r="J236" i="2"/>
  <c r="J566" i="2"/>
  <c r="BK462" i="2"/>
  <c r="J350" i="2"/>
  <c r="BK542" i="2"/>
  <c r="BK422" i="2"/>
  <c r="BK347" i="2"/>
  <c r="BK226" i="2"/>
  <c r="AS94" i="1"/>
  <c r="BK521" i="2"/>
  <c r="J386" i="2"/>
  <c r="J280" i="2"/>
  <c r="J572" i="2"/>
  <c r="BK241" i="2"/>
  <c r="BK196" i="2"/>
  <c r="BK516" i="2"/>
  <c r="BK405" i="2"/>
  <c r="BK330" i="2"/>
  <c r="BK145" i="2"/>
  <c r="J306" i="2"/>
  <c r="BK174" i="2"/>
  <c r="J510" i="2"/>
  <c r="BK376" i="2"/>
  <c r="BK290" i="2"/>
  <c r="J504" i="2"/>
  <c r="J401" i="2"/>
  <c r="J285" i="2"/>
  <c r="BK372" i="2"/>
  <c r="J252" i="2"/>
  <c r="J582" i="2"/>
  <c r="J439" i="2"/>
  <c r="J246" i="2"/>
  <c r="BK566" i="2"/>
  <c r="J462" i="2"/>
  <c r="BK353" i="2"/>
  <c r="J277" i="2"/>
  <c r="J180" i="2"/>
  <c r="J554" i="2"/>
  <c r="BK478" i="2"/>
  <c r="J381" i="2"/>
  <c r="J196" i="2"/>
  <c r="BK324" i="2"/>
  <c r="J187" i="2"/>
  <c r="BK582" i="2"/>
  <c r="BK498" i="2"/>
  <c r="J330" i="2"/>
  <c r="J150" i="2"/>
  <c r="J447" i="2"/>
  <c r="BK359" i="2"/>
  <c r="J231" i="2"/>
  <c r="BK401" i="2"/>
  <c r="BK296" i="2"/>
  <c r="J145" i="2"/>
  <c r="J516" i="2"/>
  <c r="BK381" i="2"/>
  <c r="BK165" i="2"/>
  <c r="BK589" i="2"/>
  <c r="BK236" i="2"/>
  <c r="J560" i="2"/>
  <c r="J468" i="2"/>
  <c r="J376" i="2"/>
  <c r="J271" i="2"/>
  <c r="J531" i="2"/>
  <c r="J493" i="2"/>
  <c r="J452" i="2"/>
  <c r="J363" i="2"/>
  <c r="BK277" i="2"/>
  <c r="BK572" i="2"/>
  <c r="BK268" i="2"/>
  <c r="J140" i="2"/>
  <c r="BK526" i="2"/>
  <c r="BK473" i="2"/>
  <c r="BK363" i="2"/>
  <c r="BK576" i="2"/>
  <c r="BK457" i="2"/>
  <c r="BK350" i="2"/>
  <c r="J268" i="2"/>
  <c r="BK432" i="2"/>
  <c r="BK341" i="2"/>
  <c r="J241" i="2"/>
  <c r="BK510" i="2"/>
  <c r="J391" i="2"/>
  <c r="BK317" i="2"/>
  <c r="J261" i="2"/>
  <c r="BK560" i="2"/>
  <c r="BK504" i="2"/>
  <c r="J432" i="2"/>
  <c r="BK312" i="2"/>
  <c r="J576" i="2"/>
  <c r="BK271" i="2"/>
  <c r="BK154" i="2"/>
  <c r="J521" i="2"/>
  <c r="BK468" i="2"/>
  <c r="J210" i="2"/>
  <c r="J478" i="2"/>
  <c r="BK368" i="2"/>
  <c r="J338" i="2"/>
  <c r="J457" i="2"/>
  <c r="J353" i="2"/>
  <c r="BK216" i="2"/>
  <c r="J542" i="2"/>
  <c r="J396" i="2"/>
  <c r="BK252" i="2"/>
  <c r="BK569" i="2"/>
  <c r="BK261" i="2"/>
  <c r="J569" i="2"/>
  <c r="BK180" i="2"/>
  <c r="J488" i="2"/>
  <c r="BK452" i="2"/>
  <c r="BK301" i="2"/>
  <c r="J216" i="2"/>
  <c r="J586" i="2"/>
  <c r="J526" i="2"/>
  <c r="BK488" i="2"/>
  <c r="J341" i="2"/>
  <c r="BK150" i="2"/>
  <c r="BK338" i="2"/>
  <c r="J226" i="2"/>
  <c r="BK554" i="2"/>
  <c r="BK447" i="2"/>
  <c r="J324" i="2"/>
  <c r="BK493" i="2"/>
  <c r="BK396" i="2"/>
  <c r="J174" i="2"/>
  <c r="BK391" i="2"/>
  <c r="J290" i="2"/>
  <c r="BK586" i="2"/>
  <c r="J498" i="2"/>
  <c r="BK285" i="2"/>
  <c r="J296" i="2"/>
  <c r="J154" i="2"/>
  <c r="J301" i="2"/>
  <c r="J589" i="2"/>
  <c r="J193" i="2"/>
  <c r="F34" i="2" l="1"/>
  <c r="BK186" i="2"/>
  <c r="J186" i="2"/>
  <c r="J100" i="2"/>
  <c r="P337" i="2"/>
  <c r="P322" i="2" s="1"/>
  <c r="R362" i="2"/>
  <c r="BK139" i="2"/>
  <c r="J139" i="2" s="1"/>
  <c r="J98" i="2" s="1"/>
  <c r="BK362" i="2"/>
  <c r="J362" i="2"/>
  <c r="J107" i="2"/>
  <c r="R186" i="2"/>
  <c r="R337" i="2"/>
  <c r="R322" i="2"/>
  <c r="T186" i="2"/>
  <c r="BK337" i="2"/>
  <c r="J337" i="2"/>
  <c r="J105" i="2"/>
  <c r="T362" i="2"/>
  <c r="P139" i="2"/>
  <c r="P138" i="2" s="1"/>
  <c r="P375" i="2"/>
  <c r="R267" i="2"/>
  <c r="R375" i="2"/>
  <c r="P267" i="2"/>
  <c r="T375" i="2"/>
  <c r="T267" i="2"/>
  <c r="BK375" i="2"/>
  <c r="J375" i="2" s="1"/>
  <c r="J109" i="2" s="1"/>
  <c r="BK267" i="2"/>
  <c r="J267" i="2" s="1"/>
  <c r="J102" i="2" s="1"/>
  <c r="T431" i="2"/>
  <c r="R139" i="2"/>
  <c r="R138" i="2"/>
  <c r="R431" i="2"/>
  <c r="BK520" i="2"/>
  <c r="J520" i="2" s="1"/>
  <c r="J113" i="2" s="1"/>
  <c r="R520" i="2"/>
  <c r="T548" i="2"/>
  <c r="T547" i="2"/>
  <c r="T139" i="2"/>
  <c r="T138" i="2" s="1"/>
  <c r="BK431" i="2"/>
  <c r="J431" i="2" s="1"/>
  <c r="J111" i="2" s="1"/>
  <c r="BK503" i="2"/>
  <c r="J503" i="2"/>
  <c r="J112" i="2"/>
  <c r="T503" i="2"/>
  <c r="T520" i="2"/>
  <c r="R548" i="2"/>
  <c r="R547" i="2" s="1"/>
  <c r="R571" i="2"/>
  <c r="T571" i="2"/>
  <c r="R581" i="2"/>
  <c r="P186" i="2"/>
  <c r="T337" i="2"/>
  <c r="T322" i="2" s="1"/>
  <c r="P362" i="2"/>
  <c r="P431" i="2"/>
  <c r="P503" i="2"/>
  <c r="R503" i="2"/>
  <c r="P520" i="2"/>
  <c r="BK548" i="2"/>
  <c r="J548" i="2"/>
  <c r="J115" i="2" s="1"/>
  <c r="P548" i="2"/>
  <c r="P547" i="2" s="1"/>
  <c r="BK571" i="2"/>
  <c r="J571" i="2"/>
  <c r="J116" i="2"/>
  <c r="P571" i="2"/>
  <c r="BK581" i="2"/>
  <c r="J581" i="2" s="1"/>
  <c r="J117" i="2" s="1"/>
  <c r="P581" i="2"/>
  <c r="T581" i="2"/>
  <c r="BK371" i="2"/>
  <c r="J371" i="2"/>
  <c r="J108" i="2"/>
  <c r="BK251" i="2"/>
  <c r="J251" i="2" s="1"/>
  <c r="J101" i="2" s="1"/>
  <c r="BK179" i="2"/>
  <c r="J179" i="2" s="1"/>
  <c r="J99" i="2" s="1"/>
  <c r="BK323" i="2"/>
  <c r="BK404" i="2"/>
  <c r="J404" i="2" s="1"/>
  <c r="J110" i="2" s="1"/>
  <c r="BK358" i="2"/>
  <c r="J358" i="2"/>
  <c r="J106" i="2"/>
  <c r="F91" i="2"/>
  <c r="J133" i="2"/>
  <c r="BE145" i="2"/>
  <c r="BE150" i="2"/>
  <c r="BE165" i="2"/>
  <c r="BE174" i="2"/>
  <c r="BE226" i="2"/>
  <c r="BE271" i="2"/>
  <c r="BE277" i="2"/>
  <c r="BE280" i="2"/>
  <c r="BE285" i="2"/>
  <c r="BE290" i="2"/>
  <c r="BC95" i="1"/>
  <c r="BE569" i="2"/>
  <c r="J92" i="2"/>
  <c r="BE140" i="2"/>
  <c r="BE187" i="2"/>
  <c r="BE193" i="2"/>
  <c r="BE341" i="2"/>
  <c r="BE347" i="2"/>
  <c r="BE376" i="2"/>
  <c r="BE457" i="2"/>
  <c r="BE510" i="2"/>
  <c r="BE521" i="2"/>
  <c r="BE542" i="2"/>
  <c r="BE549" i="2"/>
  <c r="BE566" i="2"/>
  <c r="BE582" i="2"/>
  <c r="E85" i="2"/>
  <c r="F134" i="2"/>
  <c r="BE154" i="2"/>
  <c r="BE317" i="2"/>
  <c r="BE350" i="2"/>
  <c r="BE386" i="2"/>
  <c r="BE462" i="2"/>
  <c r="BE572" i="2"/>
  <c r="AW95" i="1"/>
  <c r="J131" i="2"/>
  <c r="BE196" i="2"/>
  <c r="BE216" i="2"/>
  <c r="BE252" i="2"/>
  <c r="BE330" i="2"/>
  <c r="BE344" i="2"/>
  <c r="BE353" i="2"/>
  <c r="BE363" i="2"/>
  <c r="BE381" i="2"/>
  <c r="BE405" i="2"/>
  <c r="BE432" i="2"/>
  <c r="BE452" i="2"/>
  <c r="BE473" i="2"/>
  <c r="BE488" i="2"/>
  <c r="BE180" i="2"/>
  <c r="BE241" i="2"/>
  <c r="BE359" i="2"/>
  <c r="BE372" i="2"/>
  <c r="BE422" i="2"/>
  <c r="BE439" i="2"/>
  <c r="BE493" i="2"/>
  <c r="BE504" i="2"/>
  <c r="BE516" i="2"/>
  <c r="BE560" i="2"/>
  <c r="BA95" i="1"/>
  <c r="BE296" i="2"/>
  <c r="BB95" i="1"/>
  <c r="BE163" i="2"/>
  <c r="BE210" i="2"/>
  <c r="BE246" i="2"/>
  <c r="BE261" i="2"/>
  <c r="BE268" i="2"/>
  <c r="BE301" i="2"/>
  <c r="BE324" i="2"/>
  <c r="BE368" i="2"/>
  <c r="BE391" i="2"/>
  <c r="BE401" i="2"/>
  <c r="BE468" i="2"/>
  <c r="BE531" i="2"/>
  <c r="BE576" i="2"/>
  <c r="BE586" i="2"/>
  <c r="BE231" i="2"/>
  <c r="BE236" i="2"/>
  <c r="BE306" i="2"/>
  <c r="BE312" i="2"/>
  <c r="BE338" i="2"/>
  <c r="BE396" i="2"/>
  <c r="BE447" i="2"/>
  <c r="BE478" i="2"/>
  <c r="BE498" i="2"/>
  <c r="BE526" i="2"/>
  <c r="BE554" i="2"/>
  <c r="BE589" i="2"/>
  <c r="BD95" i="1"/>
  <c r="BD94" i="1" s="1"/>
  <c r="W33" i="1" s="1"/>
  <c r="BC94" i="1"/>
  <c r="W32" i="1" s="1"/>
  <c r="BB94" i="1"/>
  <c r="W31" i="1"/>
  <c r="BA94" i="1"/>
  <c r="W30" i="1"/>
  <c r="BK322" i="2" l="1"/>
  <c r="J322" i="2" s="1"/>
  <c r="J103" i="2" s="1"/>
  <c r="T137" i="2"/>
  <c r="P137" i="2"/>
  <c r="AU95" i="1"/>
  <c r="AU94" i="1" s="1"/>
  <c r="R137" i="2"/>
  <c r="BK138" i="2"/>
  <c r="J138" i="2" s="1"/>
  <c r="J97" i="2" s="1"/>
  <c r="J323" i="2"/>
  <c r="J104" i="2"/>
  <c r="BK547" i="2"/>
  <c r="J547" i="2"/>
  <c r="J114" i="2"/>
  <c r="AX94" i="1"/>
  <c r="F33" i="2"/>
  <c r="AZ95" i="1" s="1"/>
  <c r="AZ94" i="1" s="1"/>
  <c r="W29" i="1" s="1"/>
  <c r="AY94" i="1"/>
  <c r="AW94" i="1"/>
  <c r="AK30" i="1" s="1"/>
  <c r="J33" i="2"/>
  <c r="AV95" i="1" s="1"/>
  <c r="AT95" i="1" s="1"/>
  <c r="BK137" i="2" l="1"/>
  <c r="J137" i="2"/>
  <c r="J96" i="2"/>
  <c r="AV94" i="1"/>
  <c r="AK29" i="1" s="1"/>
  <c r="J30" i="2" l="1"/>
  <c r="AG95" i="1" s="1"/>
  <c r="AG94" i="1" s="1"/>
  <c r="AT94" i="1"/>
  <c r="AK26" i="1" l="1"/>
  <c r="AN94" i="1"/>
  <c r="J39" i="2"/>
  <c r="AN95" i="1"/>
  <c r="AK35" i="1"/>
</calcChain>
</file>

<file path=xl/sharedStrings.xml><?xml version="1.0" encoding="utf-8"?>
<sst xmlns="http://schemas.openxmlformats.org/spreadsheetml/2006/main" count="4050" uniqueCount="631">
  <si>
    <t>Export Komplet</t>
  </si>
  <si>
    <t/>
  </si>
  <si>
    <t>2.0</t>
  </si>
  <si>
    <t>ZAMOK</t>
  </si>
  <si>
    <t>False</t>
  </si>
  <si>
    <t>{f4c6357b-cfb4-4dc9-abf9-7e0a50672925}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</si>
  <si>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</si>
  <si>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</si>
  <si>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</si>
  <si>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</si>
  <si>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</si>
  <si>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</si>
  <si>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</si>
  <si>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</si>
  <si>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2024_04_10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</si>
  <si>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</si>
  <si>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</si>
  <si>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Krasíkov-demolice TO se skladem</t>
  </si>
  <si>
    <t>KSO:</t>
  </si>
  <si>
    <t>CC-CZ:</t>
  </si>
  <si>
    <t>Místo:</t>
  </si>
  <si>
    <t xml:space="preserve"> </t>
  </si>
  <si>
    <t>Datum:</t>
  </si>
  <si>
    <t>10. 4. 2024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</si>
  <si>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</si>
  <si>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</si>
  <si>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</si>
  <si>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</si>
  <si>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</si>
  <si>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</si>
  <si>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</si>
  <si>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</si>
  <si>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</si>
  <si>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</si>
  <si>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</si>
  <si>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</si>
  <si>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</si>
  <si>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</si>
  <si>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</si>
  <si>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</si>
  <si>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</si>
  <si>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</si>
  <si>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</si>
  <si>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</si>
  <si>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</si>
  <si>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</si>
  <si>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</si>
  <si>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</si>
  <si>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</si>
  <si>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</si>
  <si>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</si>
  <si>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</si>
  <si>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</si>
  <si>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</si>
  <si>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</si>
  <si>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</si>
  <si>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</si>
  <si>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</si>
  <si>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</si>
  <si>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</si>
  <si>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</si>
  <si>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</si>
  <si>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</si>
  <si>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</si>
  <si>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</si>
  <si>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</si>
  <si>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</si>
  <si>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</si>
  <si>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</si>
  <si>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</si>
  <si>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</si>
  <si>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</si>
  <si>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</si>
  <si>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</si>
  <si>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</si>
  <si>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</si>
  <si>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</si>
  <si>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</si>
  <si>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</si>
  <si>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Krasíkov TO se skladem</t>
  </si>
  <si>
    <t>STA</t>
  </si>
  <si>
    <t>1</t>
  </si>
  <si>
    <t>{bd88bca8-d36d-46fe-b96e-875803f1cdcf}</t>
  </si>
  <si>
    <t>2</t>
  </si>
  <si>
    <t>KRYCÍ LIST SOUPISU PRACÍ</t>
  </si>
  <si>
    <t>Objekt:</t>
  </si>
  <si>
    <t>01 - Krasíkov TO se skladem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</si>
  <si>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</si>
  <si>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</si>
  <si>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</si>
  <si>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</si>
  <si>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</si>
  <si>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</si>
  <si>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</si>
  <si>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</si>
  <si>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96 - Bourání konstrukcí</t>
  </si>
  <si>
    <t xml:space="preserve">    98 - Demolice a sanace</t>
  </si>
  <si>
    <t xml:space="preserve">    997 - Přesun sutě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</si>
  <si>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</si>
  <si>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</si>
  <si>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</si>
  <si>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</si>
  <si>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</si>
  <si>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</si>
  <si>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</si>
  <si>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</si>
  <si>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</si>
  <si>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</si>
  <si>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776 - Podlahy povlakové</t>
  </si>
  <si>
    <t>M - Práce a dodávky M</t>
  </si>
  <si>
    <t xml:space="preserve">    46-M - Zemní práce při extr.mont.pracích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</si>
  <si>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</si>
  <si>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</si>
  <si>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</si>
  <si>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</si>
  <si>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</si>
  <si>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</si>
  <si>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</si>
  <si>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</si>
  <si>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</si>
  <si>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</si>
  <si>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</si>
  <si>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</si>
  <si>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</si>
  <si>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</si>
  <si>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</si>
  <si>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</si>
  <si>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</si>
  <si>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</si>
  <si>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</si>
  <si>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</si>
  <si>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</si>
  <si>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</si>
  <si>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</si>
  <si>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2024 01</t>
  </si>
  <si>
    <t>4</t>
  </si>
  <si>
    <t>-1464095241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</si>
  <si>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</si>
  <si>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</si>
  <si>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</si>
  <si>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https://podminky.urs.cz/item/CS_URS_2024_01/111251102</t>
  </si>
  <si>
    <t>VV</t>
  </si>
  <si>
    <t>136</t>
  </si>
  <si>
    <t>Součet</t>
  </si>
  <si>
    <t>174111101</t>
  </si>
  <si>
    <t>Zásyp sypaninou z jakékoliv horniny ručně s uložením výkopku ve vrstvách se zhutněním jam, šachet, rýh nebo kolem objektů v těchto vykopávkách</t>
  </si>
  <si>
    <t>m3</t>
  </si>
  <si>
    <t>https://podminky.urs.cz/item/CS_URS_2024_01/174111101</t>
  </si>
  <si>
    <t>4,2*2,2*2</t>
  </si>
  <si>
    <t>3</t>
  </si>
  <si>
    <t>M</t>
  </si>
  <si>
    <t>58981126</t>
  </si>
  <si>
    <t>recyklát cihelný frakce 0/90</t>
  </si>
  <si>
    <t>t</t>
  </si>
  <si>
    <t>8</t>
  </si>
  <si>
    <t>6</t>
  </si>
  <si>
    <t>(4,2*2,2*2)*1,8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</si>
  <si>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</si>
  <si>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</si>
  <si>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https://podminky.urs.cz/item/CS_URS_2024_01/181111131</t>
  </si>
  <si>
    <t>hlavní objekt</t>
  </si>
  <si>
    <t>30,6*6,6</t>
  </si>
  <si>
    <t>přístavba</t>
  </si>
  <si>
    <t>6,6*5,9</t>
  </si>
  <si>
    <t>7,6*8</t>
  </si>
  <si>
    <t>5</t>
  </si>
  <si>
    <t>10364100</t>
  </si>
  <si>
    <t>zemina pro terénní úpravy - tříděná</t>
  </si>
  <si>
    <t>10</t>
  </si>
  <si>
    <t>181411121</t>
  </si>
  <si>
    <t>Založení lučního trávníku výsevem pl do 1000 m2 v rovině a ve svahu do 1:5</t>
  </si>
  <si>
    <t>-1631408637</t>
  </si>
  <si>
    <t>Založení trávníku na půdě předem připravené plochy do 1000 m2 výsevem včetně utažení lučního v rovině nebo na svahu do 1:5</t>
  </si>
  <si>
    <t>https://podminky.urs.cz/item/CS_URS_2024_01/181411121</t>
  </si>
  <si>
    <t>7</t>
  </si>
  <si>
    <t>00572410</t>
  </si>
  <si>
    <t>osivo směs travní parková</t>
  </si>
  <si>
    <t>kg</t>
  </si>
  <si>
    <t>-782292189</t>
  </si>
  <si>
    <t>0,02 kg/m2</t>
  </si>
  <si>
    <t>301,7*0,02</t>
  </si>
  <si>
    <t>9</t>
  </si>
  <si>
    <t>Ostatní konstrukce a práce, bourání</t>
  </si>
  <si>
    <t>981011111</t>
  </si>
  <si>
    <t>Demolice budov dřevěných lehkých jednostranně obitých postupným rozebíráním</t>
  </si>
  <si>
    <t>-1183646729</t>
  </si>
  <si>
    <t>Demolice budov postupným rozebíráním dřevěných lehkých, jednostranně obitých</t>
  </si>
  <si>
    <t>https://podminky.urs.cz/item/CS_URS_2024_01/981011111</t>
  </si>
  <si>
    <t>P</t>
  </si>
  <si>
    <t>Poznámka k položce:_x000D_
dřevěný vagon s ocelovou kostrou</t>
  </si>
  <si>
    <t>7,7*2,4*2,4</t>
  </si>
  <si>
    <t>96</t>
  </si>
  <si>
    <t>Bourání konstrukcí</t>
  </si>
  <si>
    <t>962081141</t>
  </si>
  <si>
    <t>Bourání příček nebo přizdívek ze skleněných tvárnic, tl. přes 100 do 150 mm</t>
  </si>
  <si>
    <t>https://podminky.urs.cz/item/CS_URS_2024_01/962081141</t>
  </si>
  <si>
    <t>výplně oken</t>
  </si>
  <si>
    <t>15,5</t>
  </si>
  <si>
    <t>962032231</t>
  </si>
  <si>
    <t>Bourání zdiva nadzákladového z cihel pálených plných nebo lícových nebo vápenopískových, na maltu vápennou nebo vápenocementovou, objemu přes 1 m3</t>
  </si>
  <si>
    <t>14</t>
  </si>
  <si>
    <t>https://podminky.urs.cz/item/CS_URS_2024_01/962032231</t>
  </si>
  <si>
    <t>11</t>
  </si>
  <si>
    <t>961044111</t>
  </si>
  <si>
    <t>Bourání základů z betonu prostého</t>
  </si>
  <si>
    <t>16</t>
  </si>
  <si>
    <t>https://podminky.urs.cz/item/CS_URS_2024_01/961044111</t>
  </si>
  <si>
    <t>30,6*0,6*0,6*2</t>
  </si>
  <si>
    <t>5,7*0,6*0,6*5</t>
  </si>
  <si>
    <t>6,2*0,6*0,6</t>
  </si>
  <si>
    <t>5,7*0,4*0,6*3</t>
  </si>
  <si>
    <t>8*0,45*0,6*2</t>
  </si>
  <si>
    <t>3*0,45*0,6*2</t>
  </si>
  <si>
    <t>5,9*0,45*0,6*2</t>
  </si>
  <si>
    <t>5,7*0,45*0,6</t>
  </si>
  <si>
    <t>963015161</t>
  </si>
  <si>
    <t>Demontáž prefabrikovaných krycích desek kanálů, šachet nebo žump hmotnosti do 2,0 t</t>
  </si>
  <si>
    <t>kus</t>
  </si>
  <si>
    <t>18</t>
  </si>
  <si>
    <t>https://podminky.urs.cz/item/CS_URS_2024_01/963015161</t>
  </si>
  <si>
    <t>bourání zastropení septiku</t>
  </si>
  <si>
    <t>13</t>
  </si>
  <si>
    <t>965043441</t>
  </si>
  <si>
    <t>Bourání mazanin betonových s potěrem nebo teracem tl. do 150 mm, plochy přes 4 m2</t>
  </si>
  <si>
    <t>20</t>
  </si>
  <si>
    <t>https://podminky.urs.cz/item/CS_URS_2024_01/965043441</t>
  </si>
  <si>
    <t>29,7*5,7*0,2</t>
  </si>
  <si>
    <t>(22,2+30,7)*0,2</t>
  </si>
  <si>
    <t>plechový sklad</t>
  </si>
  <si>
    <t>32*0,2</t>
  </si>
  <si>
    <t>962032641</t>
  </si>
  <si>
    <t>Bourání zdiva nadzákladového komínového z cihel pálených, šamotových nebo vápenopískových, na maltu cementovou</t>
  </si>
  <si>
    <t>22</t>
  </si>
  <si>
    <t>https://podminky.urs.cz/item/CS_URS_2024_01/962032641</t>
  </si>
  <si>
    <t>0,6*0,6*3*3</t>
  </si>
  <si>
    <t>15</t>
  </si>
  <si>
    <t>968062375</t>
  </si>
  <si>
    <t>Vybourání dřevěných rámů oken s křídly, dveřních zárubní, vrat, stěn, ostění nebo obkladů rámů oken s křídly zdvojených, plochy do 2 m2</t>
  </si>
  <si>
    <t>24</t>
  </si>
  <si>
    <t>https://podminky.urs.cz/item/CS_URS_2024_01/968062375</t>
  </si>
  <si>
    <t>1,5*1,2*9</t>
  </si>
  <si>
    <t>968062455</t>
  </si>
  <si>
    <t>Vybourání dřevěných rámů oken s křídly, dveřních zárubní, vrat, stěn, ostění nebo obkladů dveřních zárubní, plochy do 2 m2</t>
  </si>
  <si>
    <t>26</t>
  </si>
  <si>
    <t>https://podminky.urs.cz/item/CS_URS_2024_01/968062455</t>
  </si>
  <si>
    <t>2*1*25</t>
  </si>
  <si>
    <t>17</t>
  </si>
  <si>
    <t>968062456</t>
  </si>
  <si>
    <t>Vybourání dřevěných rámů oken s křídly, dveřních zárubní, vrat, stěn, ostění nebo obkladů dveřních zárubní, plochy přes 2 m2</t>
  </si>
  <si>
    <t>28</t>
  </si>
  <si>
    <t>https://podminky.urs.cz/item/CS_URS_2024_01/968062456</t>
  </si>
  <si>
    <t>2*1,8*2</t>
  </si>
  <si>
    <t>968062558</t>
  </si>
  <si>
    <t>Vybourání dřevěných rámů oken s křídly, dveřních zárubní, vrat, stěn, ostění nebo obkladů vrat, plochy do 5 m2</t>
  </si>
  <si>
    <t>30</t>
  </si>
  <si>
    <t>https://podminky.urs.cz/item/CS_URS_2024_01/968062558</t>
  </si>
  <si>
    <t>2*2,4</t>
  </si>
  <si>
    <t>98</t>
  </si>
  <si>
    <t>Demolice a sanace</t>
  </si>
  <si>
    <t>19</t>
  </si>
  <si>
    <t>981011313</t>
  </si>
  <si>
    <t>Demolice budov postupným rozebíráním z cihel, kamene, smíšeného nebo hrázděného zdiva, tvárnic na maltu vápennou nebo vápenocementovou s podílem konstrukcí přes 15 do 20 %</t>
  </si>
  <si>
    <t>32</t>
  </si>
  <si>
    <t>https://podminky.urs.cz/item/CS_URS_2024_01/981011313</t>
  </si>
  <si>
    <t>hlavní budova</t>
  </si>
  <si>
    <t>30,6*6,6*7</t>
  </si>
  <si>
    <t>5,9*5,7*3,2</t>
  </si>
  <si>
    <t>8*3,6*3,2</t>
  </si>
  <si>
    <t>981332111</t>
  </si>
  <si>
    <t>Demolice ocelových konstrukcí hal, sil, technologických zařízení apod. jakýmkoliv způsobem</t>
  </si>
  <si>
    <t>34</t>
  </si>
  <si>
    <t>https://podminky.urs.cz/item/CS_URS_2024_01/981332111</t>
  </si>
  <si>
    <t>8*3,2*0,015</t>
  </si>
  <si>
    <t>4*3,2*0,015*2</t>
  </si>
  <si>
    <t>997</t>
  </si>
  <si>
    <t>Přesun sutě</t>
  </si>
  <si>
    <t>997006002</t>
  </si>
  <si>
    <t>Úprava stavebního odpadu třídění strojové</t>
  </si>
  <si>
    <t>-393404820</t>
  </si>
  <si>
    <t>https://podminky.urs.cz/item/CS_URS_2024_01/997006002</t>
  </si>
  <si>
    <t>997006004</t>
  </si>
  <si>
    <t>Úprava stavebního odpadu pytlování nebezpečného odpadu s obsahem azbestu ze šablon</t>
  </si>
  <si>
    <t>38</t>
  </si>
  <si>
    <t>https://podminky.urs.cz/item/CS_URS_2024_01/997006004</t>
  </si>
  <si>
    <t>dle hmotnosti suti eternitové krytiny</t>
  </si>
  <si>
    <t>5,87</t>
  </si>
  <si>
    <t>23</t>
  </si>
  <si>
    <t>997006511</t>
  </si>
  <si>
    <t>Vodorovná doprava suti na skládku s naložením na dopravní prostředek a složením do 100 m</t>
  </si>
  <si>
    <t>1213715843</t>
  </si>
  <si>
    <t>https://podminky.urs.cz/item/CS_URS_2024_01/997006511</t>
  </si>
  <si>
    <t>997006519</t>
  </si>
  <si>
    <t>Vodorovná doprava suti na skládku Příplatek k ceně -6512 za každý další i započatý 1 km</t>
  </si>
  <si>
    <t>44</t>
  </si>
  <si>
    <t>https://podminky.urs.cz/item/CS_URS_2024_01/997006519</t>
  </si>
  <si>
    <t>817,379*14 "Přepočtené koeficientem množství</t>
  </si>
  <si>
    <t>25</t>
  </si>
  <si>
    <t>997013635</t>
  </si>
  <si>
    <t>Poplatek za uložení stavebního odpadu na skládce (skládkovné) komunálního zatříděného do Katalogu odpadů pod kódem 20 03 01</t>
  </si>
  <si>
    <t>46</t>
  </si>
  <si>
    <t>https://podminky.urs.cz/item/CS_URS_2024_01/997013635</t>
  </si>
  <si>
    <t>6*1,4</t>
  </si>
  <si>
    <t>997013645</t>
  </si>
  <si>
    <t>Poplatek za uložení na skládce (skládkovné) odpadu asfaltového bez dehtu kód odpadu 17 03 02</t>
  </si>
  <si>
    <t>1412415028</t>
  </si>
  <si>
    <t>Poplatek za uložení stavebního odpadu na skládce (skládkovné) asfaltového bez obsahu dehtu zatříděného do Katalogu odpadů pod kódem 17 03 02</t>
  </si>
  <si>
    <t>https://podminky.urs.cz/item/CS_URS_2024_01/997013645</t>
  </si>
  <si>
    <t>asfaltové pásy</t>
  </si>
  <si>
    <t>1,409</t>
  </si>
  <si>
    <t>27</t>
  </si>
  <si>
    <t>997013804</t>
  </si>
  <si>
    <t>Poplatek za uložení stavebního odpadu na skládce (skládkovné) ze skla zatříděného do Katalogu odpadů pod kódem 17 02 02</t>
  </si>
  <si>
    <t>48</t>
  </si>
  <si>
    <t>https://podminky.urs.cz/item/CS_URS_2024_01/997013804</t>
  </si>
  <si>
    <t>2,325</t>
  </si>
  <si>
    <t>997013811</t>
  </si>
  <si>
    <t>Poplatek za uložení stavebního odpadu na skládce (skládkovné) dřevěného zatříděného do Katalogu odpadů pod kódem 17 02 01</t>
  </si>
  <si>
    <t>50</t>
  </si>
  <si>
    <t>https://podminky.urs.cz/item/CS_URS_2024_01/997013811</t>
  </si>
  <si>
    <t>10,347+0,616+4,400+0,482+0,288+1,73</t>
  </si>
  <si>
    <t>29</t>
  </si>
  <si>
    <t>997013813</t>
  </si>
  <si>
    <t>Poplatek za uložení stavebního odpadu na skládce (skládkovné) z plastických hmot zatříděného do Katalogu odpadů pod kódem 17 02 03</t>
  </si>
  <si>
    <t>52</t>
  </si>
  <si>
    <t>https://podminky.urs.cz/item/CS_URS_2024_01/997013813</t>
  </si>
  <si>
    <t>PVC</t>
  </si>
  <si>
    <t>0,515</t>
  </si>
  <si>
    <t>997013821</t>
  </si>
  <si>
    <t>Poplatek za uložení stavebního odpadu na skládce (skládkovné) ze stavebních materiálů obsahujících azbest zatříděných do Katalogu odpadů pod kódem 17 06 05</t>
  </si>
  <si>
    <t>54</t>
  </si>
  <si>
    <t>https://podminky.urs.cz/item/CS_URS_2024_01/997013821</t>
  </si>
  <si>
    <t>31</t>
  </si>
  <si>
    <t>997013871</t>
  </si>
  <si>
    <t>Poplatek za uložení stavebního odpadu na recyklační skládce (skládkovné) směsného stavebního a demoličního zatříděného do Katalogu odpadů pod kódem 17 09 04</t>
  </si>
  <si>
    <t>56</t>
  </si>
  <si>
    <t>https://podminky.urs.cz/item/CS_URS_2024_01/997013871</t>
  </si>
  <si>
    <t>789,397</t>
  </si>
  <si>
    <t>PSV</t>
  </si>
  <si>
    <t>Práce a dodávky PSV</t>
  </si>
  <si>
    <t>712</t>
  </si>
  <si>
    <t>Povlakové krytiny</t>
  </si>
  <si>
    <t>712331801</t>
  </si>
  <si>
    <t>Odstranění povlakové krytiny střech plochých do 10° z pásů uložených na sucho AIP nebo NAIP</t>
  </si>
  <si>
    <t>58</t>
  </si>
  <si>
    <t>https://podminky.urs.cz/item/CS_URS_2024_01/712331801</t>
  </si>
  <si>
    <t>5,0*31,6*2</t>
  </si>
  <si>
    <t>33</t>
  </si>
  <si>
    <t>712340832</t>
  </si>
  <si>
    <t>Odstranění povlakové krytiny střech plochých do 10° z přitavených pásů NAIP v plné ploše dvouvrstvé</t>
  </si>
  <si>
    <t>60</t>
  </si>
  <si>
    <t>https://podminky.urs.cz/item/CS_URS_2024_01/712340832</t>
  </si>
  <si>
    <t>(8,5*(4+0,3+3))</t>
  </si>
  <si>
    <t>((5,7+2*0,45+1)*(5,9+0,3))</t>
  </si>
  <si>
    <t>725</t>
  </si>
  <si>
    <t>Zdravotechnika - zařizovací předměty</t>
  </si>
  <si>
    <t>725110811</t>
  </si>
  <si>
    <t>Demontáž klozetů splachovacích s nádrží nebo tlakovým splachovačem</t>
  </si>
  <si>
    <t>soubor</t>
  </si>
  <si>
    <t>62</t>
  </si>
  <si>
    <t>https://podminky.urs.cz/item/CS_URS_2024_01/725110811</t>
  </si>
  <si>
    <t>35</t>
  </si>
  <si>
    <t>725210821</t>
  </si>
  <si>
    <t>Demontáž umyvadel bez výtokových armatur umyvadel</t>
  </si>
  <si>
    <t>64</t>
  </si>
  <si>
    <t>https://podminky.urs.cz/item/CS_URS_2024_01/725210821</t>
  </si>
  <si>
    <t>36</t>
  </si>
  <si>
    <t>725310823</t>
  </si>
  <si>
    <t>Demontáž dřezů jednodílných bez výtokových armatur vestavěných v kuchyňských sestavách</t>
  </si>
  <si>
    <t>66</t>
  </si>
  <si>
    <t>https://podminky.urs.cz/item/CS_URS_2024_01/725310823</t>
  </si>
  <si>
    <t>37</t>
  </si>
  <si>
    <t>725330840</t>
  </si>
  <si>
    <t>Demontáž výlevek bez výtokových armatur a bez nádrže a splachovacího potrubí ocelových nebo litinových</t>
  </si>
  <si>
    <t>68</t>
  </si>
  <si>
    <t>https://podminky.urs.cz/item/CS_URS_2024_01/725330840</t>
  </si>
  <si>
    <t>725530823</t>
  </si>
  <si>
    <t>Demontáž elektrických zásobníkových ohřívačů vody tlakových od 50 do 200 l</t>
  </si>
  <si>
    <t>70</t>
  </si>
  <si>
    <t>https://podminky.urs.cz/item/CS_URS_2024_01/725530823</t>
  </si>
  <si>
    <t>39</t>
  </si>
  <si>
    <t>725820801</t>
  </si>
  <si>
    <t>Demontáž baterií nástěnných do G 3/4</t>
  </si>
  <si>
    <t>72</t>
  </si>
  <si>
    <t>https://podminky.urs.cz/item/CS_URS_2024_01/725820801</t>
  </si>
  <si>
    <t>731</t>
  </si>
  <si>
    <t>Ústřední vytápění - kotelny</t>
  </si>
  <si>
    <t>40</t>
  </si>
  <si>
    <t>731200816</t>
  </si>
  <si>
    <t>Demontáž kotlů ocelových na tuhá paliva, o výkonu přes 40 do 60 kW</t>
  </si>
  <si>
    <t>74</t>
  </si>
  <si>
    <t>https://podminky.urs.cz/item/CS_URS_2024_01/731200816</t>
  </si>
  <si>
    <t>733</t>
  </si>
  <si>
    <t>Ústřední vytápění - rozvodné potrubí</t>
  </si>
  <si>
    <t>41</t>
  </si>
  <si>
    <t>733120815</t>
  </si>
  <si>
    <t>Demontáž potrubí z trubek ocelových hladkých Ø do 38</t>
  </si>
  <si>
    <t>m</t>
  </si>
  <si>
    <t>76</t>
  </si>
  <si>
    <t>https://podminky.urs.cz/item/CS_URS_2024_01/733120815</t>
  </si>
  <si>
    <t>63</t>
  </si>
  <si>
    <t>42</t>
  </si>
  <si>
    <t>733191816</t>
  </si>
  <si>
    <t>Demontáž příslušenství potrubí odřezání třmenových držáků bez demontáže podpěr, konzol nebo výložníků Ø do 44,5</t>
  </si>
  <si>
    <t>78</t>
  </si>
  <si>
    <t>https://podminky.urs.cz/item/CS_URS_2024_01/733191816</t>
  </si>
  <si>
    <t>735</t>
  </si>
  <si>
    <t>Ústřední vytápění - otopná tělesa</t>
  </si>
  <si>
    <t>43</t>
  </si>
  <si>
    <t>735151821</t>
  </si>
  <si>
    <t>Demontáž otopných těles panelových dvouřadých stavební délky do 1500 mm</t>
  </si>
  <si>
    <t>80</t>
  </si>
  <si>
    <t>https://podminky.urs.cz/item/CS_URS_2024_01/735151821</t>
  </si>
  <si>
    <t>741</t>
  </si>
  <si>
    <t>Elektroinstalace - silnoproud</t>
  </si>
  <si>
    <t>741211837</t>
  </si>
  <si>
    <t>Demontáž rozvodnic kovových, uložených na povrchu, krytí do IPx 4, plochy přes 0,8 m2</t>
  </si>
  <si>
    <t>82</t>
  </si>
  <si>
    <t>https://podminky.urs.cz/item/CS_URS_2024_01/741211837</t>
  </si>
  <si>
    <t>45</t>
  </si>
  <si>
    <t>741371821</t>
  </si>
  <si>
    <t>Demontáž svítidel bez zachování funkčnosti (do suti) interiérových modulového systému zářivkových, délky do 1100 mm</t>
  </si>
  <si>
    <t>84</t>
  </si>
  <si>
    <t>https://podminky.urs.cz/item/CS_URS_2024_01/741371821</t>
  </si>
  <si>
    <t>741421811</t>
  </si>
  <si>
    <t>Demontáž hromosvodného vedení bez zachování funkčnosti svodových drátů nebo lan kolmého svodu, průměru do 8 mm</t>
  </si>
  <si>
    <t>86</t>
  </si>
  <si>
    <t>https://podminky.urs.cz/item/CS_URS_2024_01/741421811</t>
  </si>
  <si>
    <t>47</t>
  </si>
  <si>
    <t>741421831</t>
  </si>
  <si>
    <t>Demontáž hromosvodného vedení bez zachování funkčnosti svodových drátů nebo lan na šikmé střeše, průměru do 8 mm</t>
  </si>
  <si>
    <t>88</t>
  </si>
  <si>
    <t>https://podminky.urs.cz/item/CS_URS_2024_01/741421831</t>
  </si>
  <si>
    <t>100</t>
  </si>
  <si>
    <t>741421861</t>
  </si>
  <si>
    <t>Demontáž hromosvodného vedení podpěr svislého vedení šroubovaného</t>
  </si>
  <si>
    <t>90</t>
  </si>
  <si>
    <t>https://podminky.urs.cz/item/CS_URS_2024_01/741421861</t>
  </si>
  <si>
    <t>49</t>
  </si>
  <si>
    <t>741421871</t>
  </si>
  <si>
    <t>Demontáž hromosvodného vedení doplňků ochranných úhelníků, délky do 1,4 m</t>
  </si>
  <si>
    <t>92</t>
  </si>
  <si>
    <t>https://podminky.urs.cz/item/CS_URS_2024_01/741421871</t>
  </si>
  <si>
    <t>762</t>
  </si>
  <si>
    <t>Konstrukce tesařské</t>
  </si>
  <si>
    <t>762331811</t>
  </si>
  <si>
    <t>Demontáž vázaných konstrukcí krovů sklonu do 60° z hranolů, hranolků, fošen, průřezové plochy do 120 cm2</t>
  </si>
  <si>
    <t>94</t>
  </si>
  <si>
    <t>https://podminky.urs.cz/item/CS_URS_2024_01/762331811</t>
  </si>
  <si>
    <t>podzednice</t>
  </si>
  <si>
    <t>31,6*2</t>
  </si>
  <si>
    <t>vrcholový trám</t>
  </si>
  <si>
    <t>krokve</t>
  </si>
  <si>
    <t>34*4,5*2</t>
  </si>
  <si>
    <t>10*2</t>
  </si>
  <si>
    <t>8,5*4</t>
  </si>
  <si>
    <t>7,5*6</t>
  </si>
  <si>
    <t>51</t>
  </si>
  <si>
    <t>762341811</t>
  </si>
  <si>
    <t>Demontáž bednění a laťování bednění střech rovných, obloukových, sklonu do 60° se všemi nadstřešními konstrukcemi z prken hrubých, hoblovaných tl. do 32 mm</t>
  </si>
  <si>
    <t>https://podminky.urs.cz/item/CS_URS_2024_01/762341811</t>
  </si>
  <si>
    <t>8,5*(4+0,3+3)</t>
  </si>
  <si>
    <t>(5,7+2*0,45+1)*(5,9+0,3)</t>
  </si>
  <si>
    <t>764</t>
  </si>
  <si>
    <t>Konstrukce klempířské</t>
  </si>
  <si>
    <t>764001821</t>
  </si>
  <si>
    <t>Demontáž klempířských konstrukcí krytiny ze svitků nebo tabulí do suti</t>
  </si>
  <si>
    <t>https://podminky.urs.cz/item/CS_URS_2024_01/764001821</t>
  </si>
  <si>
    <t>53</t>
  </si>
  <si>
    <t>764002801</t>
  </si>
  <si>
    <t>Demontáž klempířských konstrukcí závětrné lišty do suti</t>
  </si>
  <si>
    <t>https://podminky.urs.cz/item/CS_URS_2024_01/764002801</t>
  </si>
  <si>
    <t>4,5*4</t>
  </si>
  <si>
    <t>7,5</t>
  </si>
  <si>
    <t>764002821</t>
  </si>
  <si>
    <t>Demontáž klempířských konstrukcí střešního výlezu do suti</t>
  </si>
  <si>
    <t>102</t>
  </si>
  <si>
    <t>https://podminky.urs.cz/item/CS_URS_2024_01/764002821</t>
  </si>
  <si>
    <t>55</t>
  </si>
  <si>
    <t>764002835</t>
  </si>
  <si>
    <t>Demontáž klempířských konstrukcí sněhového zachytávače kusového do suti</t>
  </si>
  <si>
    <t>104</t>
  </si>
  <si>
    <t>https://podminky.urs.cz/item/CS_URS_2024_01/764002835</t>
  </si>
  <si>
    <t>764002851</t>
  </si>
  <si>
    <t>Demontáž klempířských konstrukcí oplechování parapetů do suti</t>
  </si>
  <si>
    <t>106</t>
  </si>
  <si>
    <t>https://podminky.urs.cz/item/CS_URS_2024_01/764002851</t>
  </si>
  <si>
    <t>57</t>
  </si>
  <si>
    <t>764002871</t>
  </si>
  <si>
    <t>Demontáž klempířských konstrukcí lemování zdí do suti</t>
  </si>
  <si>
    <t>108</t>
  </si>
  <si>
    <t>https://podminky.urs.cz/item/CS_URS_2024_01/764002871</t>
  </si>
  <si>
    <t>napojení přístavby na hlavní objekt</t>
  </si>
  <si>
    <t>5,7+2*0,45*1</t>
  </si>
  <si>
    <t>764002881</t>
  </si>
  <si>
    <t>Demontáž klempířských konstrukcí lemování střešních prostupů do suti</t>
  </si>
  <si>
    <t>110</t>
  </si>
  <si>
    <t>https://podminky.urs.cz/item/CS_URS_2024_01/764002881</t>
  </si>
  <si>
    <t>1*4*0,25*3</t>
  </si>
  <si>
    <t>59</t>
  </si>
  <si>
    <t>764002891</t>
  </si>
  <si>
    <t>Demontáž klempířských konstrukcí lemování sloupků komínových lávek do suti</t>
  </si>
  <si>
    <t>112</t>
  </si>
  <si>
    <t>https://podminky.urs.cz/item/CS_URS_2024_01/764002891</t>
  </si>
  <si>
    <t>764004801</t>
  </si>
  <si>
    <t>Demontáž klempířských konstrukcí žlabu podokapního do suti</t>
  </si>
  <si>
    <t>114</t>
  </si>
  <si>
    <t>https://podminky.urs.cz/item/CS_URS_2024_01/764004801</t>
  </si>
  <si>
    <t>7,6*2</t>
  </si>
  <si>
    <t>4+3+0,3*2+1</t>
  </si>
  <si>
    <t>5,9</t>
  </si>
  <si>
    <t>61</t>
  </si>
  <si>
    <t>764004841</t>
  </si>
  <si>
    <t>Demontáž klempířských konstrukcí háku do suti</t>
  </si>
  <si>
    <t>116</t>
  </si>
  <si>
    <t>https://podminky.urs.cz/item/CS_URS_2024_01/764004841</t>
  </si>
  <si>
    <t>764004861</t>
  </si>
  <si>
    <t>Demontáž klempířských konstrukcí svodu do suti</t>
  </si>
  <si>
    <t>118</t>
  </si>
  <si>
    <t>https://podminky.urs.cz/item/CS_URS_2024_01/764004861</t>
  </si>
  <si>
    <t>14+3</t>
  </si>
  <si>
    <t>767851803</t>
  </si>
  <si>
    <t>Demontáž komínových lávek kompletní celé lávky</t>
  </si>
  <si>
    <t>120</t>
  </si>
  <si>
    <t>https://podminky.urs.cz/item/CS_URS_2024_01/767851803</t>
  </si>
  <si>
    <t>765</t>
  </si>
  <si>
    <t>Krytina skládaná</t>
  </si>
  <si>
    <t>765131803</t>
  </si>
  <si>
    <t>Demontáž azbestocementové krytiny skládané sklonu do 30° do suti</t>
  </si>
  <si>
    <t>122</t>
  </si>
  <si>
    <t>https://podminky.urs.cz/item/CS_URS_2024_01/765131803</t>
  </si>
  <si>
    <t>65</t>
  </si>
  <si>
    <t>765131871</t>
  </si>
  <si>
    <t>Demontáž vláknocementové krytiny vlnité sklonu do 30° hřebene nebo nároží do suti</t>
  </si>
  <si>
    <t>124</t>
  </si>
  <si>
    <t>https://podminky.urs.cz/item/CS_URS_2024_01/765131871</t>
  </si>
  <si>
    <t>31,6</t>
  </si>
  <si>
    <t>R1</t>
  </si>
  <si>
    <t>Zpracování návrhu technologického postupu odstranění azbestu, ohlášení prací v souladu s Vyhláškou 432/2003 Sb. - 01 Prohlídka místa plnění za účelem zpracování technologického postupu (Hlášení prací s azbestem) - 02 Zpracování návrhu technologického post</t>
  </si>
  <si>
    <t>KPL</t>
  </si>
  <si>
    <t>126</t>
  </si>
  <si>
    <t>Zpracování návrhu technologického postupu odstranění azbestu, ohlášení prací v souladu s Vyhláškou 432/2003 Sb. - 01 Prohlídka místa plnění za účelem zpracování technologického postupu (Hlášení prací s azbestem) - 02 Zpracování návrhu technologického postupu nakládání s nebezpečnými odpady (Hlášení prací s azbestem) pro Hygienickou stanici  - 03 Projednání technologického postupu (Hlášení prací s azbestem) s Hygienickou stanicí  - 04 Dopracování technologického postupu (Hlášení prací s azbestem) dle požadavku Hygienické stanice  - 05 Dopracování technologického postupu (Hlášení prací s azbestem) dle požadavku Hygienické stanice  - 06 Zpracování Pokynů pro zaměstnance provádějící práce s azbestem dle Vyjádření Hygienické stanice -07 Postřik enkapsulačním přípravkem VIVAVIL 03V dle požadavku Hygienické stanice  -08 Hygienická smyčka (čistá a špinavá zóna) dle požadavku Hygienické stanice  -09 Tabule s označením "Kontaminované pásmo - Zákaz vstupu, práce s azbestem" + výstražná páska.  -10 Prostředky osobní ochrany pro práci s azbestem- OOPP (jednorázový respirátor FP3, jednorázový ochranný overal 3M 4520 s kapucí, gumové neprodyšné rukavice, ochranné brýle s gumičkou, pevná pracovní obuv + jednorázové návleky.  -11 Zřízení sociálního zařízení pro pracovníky - Pronájem mobilní toalety (varianta s mytím rukou), dle požadavku Hygienické stanice</t>
  </si>
  <si>
    <t>776</t>
  </si>
  <si>
    <t>Podlahy povlakové</t>
  </si>
  <si>
    <t>67</t>
  </si>
  <si>
    <t>776201812</t>
  </si>
  <si>
    <t>Demontáž povlakových podlahovin lepených ručně s podložkou</t>
  </si>
  <si>
    <t>128</t>
  </si>
  <si>
    <t>https://podminky.urs.cz/item/CS_URS_2024_01/776201812</t>
  </si>
  <si>
    <t>23,8+11,4+7+6,4+29,7+4,2+11,2+30,8</t>
  </si>
  <si>
    <t>776301812</t>
  </si>
  <si>
    <t>Demontáž povlakových podlahovin ze schodišťových stupňů s podložkou</t>
  </si>
  <si>
    <t>130</t>
  </si>
  <si>
    <t>https://podminky.urs.cz/item/CS_URS_2024_01/776301812</t>
  </si>
  <si>
    <t>13*1,2*2</t>
  </si>
  <si>
    <t>69</t>
  </si>
  <si>
    <t>776410811</t>
  </si>
  <si>
    <t>Demontáž soklíků nebo lišt pryžových nebo plastových</t>
  </si>
  <si>
    <t>132</t>
  </si>
  <si>
    <t>https://podminky.urs.cz/item/CS_URS_2024_01/776410811</t>
  </si>
  <si>
    <t>5,9*2+5,1*2</t>
  </si>
  <si>
    <t>4,2*2+2,5*2</t>
  </si>
  <si>
    <t>3,5*2+2,5*2</t>
  </si>
  <si>
    <t>2*2+3,1*2</t>
  </si>
  <si>
    <t>5,2*2+5,7*2</t>
  </si>
  <si>
    <t>4,2*4+5,7*2</t>
  </si>
  <si>
    <t>5,7*2+5,1*2</t>
  </si>
  <si>
    <t>776430811</t>
  </si>
  <si>
    <t>Demontáž soklíků nebo lišt hran schodišťových</t>
  </si>
  <si>
    <t>134</t>
  </si>
  <si>
    <t>https://podminky.urs.cz/item/CS_URS_2024_01/776430811</t>
  </si>
  <si>
    <t>Práce a dodávky M</t>
  </si>
  <si>
    <t>46-M</t>
  </si>
  <si>
    <t>Zemní práce při extr.mont.pracích</t>
  </si>
  <si>
    <t>71</t>
  </si>
  <si>
    <t>460010021</t>
  </si>
  <si>
    <t>Vytyčení trasy vedení kabelového (podzemního) v obvodu železniční stanice</t>
  </si>
  <si>
    <t>km</t>
  </si>
  <si>
    <t>https://podminky.urs.cz/item/CS_URS_2024_01/460010021</t>
  </si>
  <si>
    <t>0,5</t>
  </si>
  <si>
    <t>460131112</t>
  </si>
  <si>
    <t>Hloubení nezapažených jam ručně včetně urovnání dna s přemístěním výkopku do vzdálenosti 3 m od okraje jámy nebo s naložením na dopravní prostředek v hornině třídy těžitelnosti I skupiny 2</t>
  </si>
  <si>
    <t>138</t>
  </si>
  <si>
    <t>https://podminky.urs.cz/item/CS_URS_2024_01/460131112</t>
  </si>
  <si>
    <t>základ pro přípojkovou skříň</t>
  </si>
  <si>
    <t>1,5*0,5*0,8</t>
  </si>
  <si>
    <t>73</t>
  </si>
  <si>
    <t>460641113</t>
  </si>
  <si>
    <t>Základové konstrukce základ bez bednění do rostlé zeminy z monolitického betonu tř. C 16/20</t>
  </si>
  <si>
    <t>140</t>
  </si>
  <si>
    <t>https://podminky.urs.cz/item/CS_URS_2024_01/460641113</t>
  </si>
  <si>
    <t>460905151</t>
  </si>
  <si>
    <t>Montáž kompaktního plastového pilíře pro rozvod nn samostatného šířky přes 100 cm (např. SD822, SR501)</t>
  </si>
  <si>
    <t>142</t>
  </si>
  <si>
    <t>https://podminky.urs.cz/item/CS_URS_2024_01/460905151</t>
  </si>
  <si>
    <t>75</t>
  </si>
  <si>
    <t>35711817</t>
  </si>
  <si>
    <t>skříň přípojková smyčková kompaktní pilíř celoplastové provedení výzbroj 2x sada pojistkové spodky nožové velikosti 00 (SS200/NKE1P)</t>
  </si>
  <si>
    <t>256</t>
  </si>
  <si>
    <t>144</t>
  </si>
  <si>
    <t>OST</t>
  </si>
  <si>
    <t>Ostatní</t>
  </si>
  <si>
    <t>999000001</t>
  </si>
  <si>
    <t>Odstranění komunálního odpadu</t>
  </si>
  <si>
    <t>262144</t>
  </si>
  <si>
    <t>146</t>
  </si>
  <si>
    <t>77</t>
  </si>
  <si>
    <t>999000003</t>
  </si>
  <si>
    <t>Likvidace obsahu žumpy</t>
  </si>
  <si>
    <t>kpl</t>
  </si>
  <si>
    <t>148</t>
  </si>
  <si>
    <t>jímka u hlavního objektu</t>
  </si>
  <si>
    <t>VRN</t>
  </si>
  <si>
    <t>Vedlejší rozpočtové náklady</t>
  </si>
  <si>
    <t>013264000</t>
  </si>
  <si>
    <t>Dokumentace bouracích prací</t>
  </si>
  <si>
    <t>Kpl</t>
  </si>
  <si>
    <t>150</t>
  </si>
  <si>
    <t>https://podminky.urs.cz/item/CS_URS_2024_01/013264000</t>
  </si>
  <si>
    <t>Poznámka k položce:_x000D_
vypracování technologického postupu bouracích a demoličních prací a zajištění bezpečnosti práce</t>
  </si>
  <si>
    <t>79</t>
  </si>
  <si>
    <t>030001000</t>
  </si>
  <si>
    <t>Zařízení staveniště</t>
  </si>
  <si>
    <t>%</t>
  </si>
  <si>
    <t>CS ÚRS 2021 01</t>
  </si>
  <si>
    <t>152</t>
  </si>
  <si>
    <t>https://podminky.urs.cz/item/CS_URS_2021_01/030001000</t>
  </si>
  <si>
    <t>035103001</t>
  </si>
  <si>
    <t>Pronájem ploch</t>
  </si>
  <si>
    <t>154</t>
  </si>
  <si>
    <t>https://podminky.urs.cz/item/CS_URS_2024_01/035103001</t>
  </si>
  <si>
    <t>Poznámka k položce:_x000D_
pronájem a nutné zábory ploch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</si>
</sst>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968062455" TargetMode="External"/><Relationship Id="rId18" Type="http://schemas.openxmlformats.org/officeDocument/2006/relationships/hyperlink" Target="https://podminky.urs.cz/item/CS_URS_2024_01/997006002" TargetMode="External"/><Relationship Id="rId26" Type="http://schemas.openxmlformats.org/officeDocument/2006/relationships/hyperlink" Target="https://podminky.urs.cz/item/CS_URS_2024_01/997013813" TargetMode="External"/><Relationship Id="rId39" Type="http://schemas.openxmlformats.org/officeDocument/2006/relationships/hyperlink" Target="https://podminky.urs.cz/item/CS_URS_2024_01/733191816" TargetMode="External"/><Relationship Id="rId21" Type="http://schemas.openxmlformats.org/officeDocument/2006/relationships/hyperlink" Target="https://podminky.urs.cz/item/CS_URS_2024_01/997006519" TargetMode="External"/><Relationship Id="rId34" Type="http://schemas.openxmlformats.org/officeDocument/2006/relationships/hyperlink" Target="https://podminky.urs.cz/item/CS_URS_2024_01/725330840" TargetMode="External"/><Relationship Id="rId42" Type="http://schemas.openxmlformats.org/officeDocument/2006/relationships/hyperlink" Target="https://podminky.urs.cz/item/CS_URS_2024_01/741371821" TargetMode="External"/><Relationship Id="rId47" Type="http://schemas.openxmlformats.org/officeDocument/2006/relationships/hyperlink" Target="https://podminky.urs.cz/item/CS_URS_2024_01/762331811" TargetMode="External"/><Relationship Id="rId50" Type="http://schemas.openxmlformats.org/officeDocument/2006/relationships/hyperlink" Target="https://podminky.urs.cz/item/CS_URS_2024_01/764002801" TargetMode="External"/><Relationship Id="rId55" Type="http://schemas.openxmlformats.org/officeDocument/2006/relationships/hyperlink" Target="https://podminky.urs.cz/item/CS_URS_2024_01/764002881" TargetMode="External"/><Relationship Id="rId63" Type="http://schemas.openxmlformats.org/officeDocument/2006/relationships/hyperlink" Target="https://podminky.urs.cz/item/CS_URS_2024_01/776201812" TargetMode="External"/><Relationship Id="rId68" Type="http://schemas.openxmlformats.org/officeDocument/2006/relationships/hyperlink" Target="https://podminky.urs.cz/item/CS_URS_2024_01/460131112" TargetMode="External"/><Relationship Id="rId7" Type="http://schemas.openxmlformats.org/officeDocument/2006/relationships/hyperlink" Target="https://podminky.urs.cz/item/CS_URS_2024_01/962032231" TargetMode="External"/><Relationship Id="rId71" Type="http://schemas.openxmlformats.org/officeDocument/2006/relationships/hyperlink" Target="https://podminky.urs.cz/item/CS_URS_2024_01/013264000" TargetMode="External"/><Relationship Id="rId2" Type="http://schemas.openxmlformats.org/officeDocument/2006/relationships/hyperlink" Target="https://podminky.urs.cz/item/CS_URS_2024_01/174111101" TargetMode="External"/><Relationship Id="rId16" Type="http://schemas.openxmlformats.org/officeDocument/2006/relationships/hyperlink" Target="https://podminky.urs.cz/item/CS_URS_2024_01/981011313" TargetMode="External"/><Relationship Id="rId29" Type="http://schemas.openxmlformats.org/officeDocument/2006/relationships/hyperlink" Target="https://podminky.urs.cz/item/CS_URS_2024_01/712331801" TargetMode="External"/><Relationship Id="rId11" Type="http://schemas.openxmlformats.org/officeDocument/2006/relationships/hyperlink" Target="https://podminky.urs.cz/item/CS_URS_2024_01/962032641" TargetMode="External"/><Relationship Id="rId24" Type="http://schemas.openxmlformats.org/officeDocument/2006/relationships/hyperlink" Target="https://podminky.urs.cz/item/CS_URS_2024_01/997013804" TargetMode="External"/><Relationship Id="rId32" Type="http://schemas.openxmlformats.org/officeDocument/2006/relationships/hyperlink" Target="https://podminky.urs.cz/item/CS_URS_2024_01/725210821" TargetMode="External"/><Relationship Id="rId37" Type="http://schemas.openxmlformats.org/officeDocument/2006/relationships/hyperlink" Target="https://podminky.urs.cz/item/CS_URS_2024_01/731200816" TargetMode="External"/><Relationship Id="rId40" Type="http://schemas.openxmlformats.org/officeDocument/2006/relationships/hyperlink" Target="https://podminky.urs.cz/item/CS_URS_2024_01/735151821" TargetMode="External"/><Relationship Id="rId45" Type="http://schemas.openxmlformats.org/officeDocument/2006/relationships/hyperlink" Target="https://podminky.urs.cz/item/CS_URS_2024_01/741421861" TargetMode="External"/><Relationship Id="rId53" Type="http://schemas.openxmlformats.org/officeDocument/2006/relationships/hyperlink" Target="https://podminky.urs.cz/item/CS_URS_2024_01/764002851" TargetMode="External"/><Relationship Id="rId58" Type="http://schemas.openxmlformats.org/officeDocument/2006/relationships/hyperlink" Target="https://podminky.urs.cz/item/CS_URS_2024_01/764004841" TargetMode="External"/><Relationship Id="rId66" Type="http://schemas.openxmlformats.org/officeDocument/2006/relationships/hyperlink" Target="https://podminky.urs.cz/item/CS_URS_2024_01/776430811" TargetMode="External"/><Relationship Id="rId74" Type="http://schemas.openxmlformats.org/officeDocument/2006/relationships/drawing" Target="../drawings/drawing2.xml"/><Relationship Id="rId5" Type="http://schemas.openxmlformats.org/officeDocument/2006/relationships/hyperlink" Target="https://podminky.urs.cz/item/CS_URS_2024_01/981011111" TargetMode="External"/><Relationship Id="rId15" Type="http://schemas.openxmlformats.org/officeDocument/2006/relationships/hyperlink" Target="https://podminky.urs.cz/item/CS_URS_2024_01/968062558" TargetMode="External"/><Relationship Id="rId23" Type="http://schemas.openxmlformats.org/officeDocument/2006/relationships/hyperlink" Target="https://podminky.urs.cz/item/CS_URS_2024_01/997013645" TargetMode="External"/><Relationship Id="rId28" Type="http://schemas.openxmlformats.org/officeDocument/2006/relationships/hyperlink" Target="https://podminky.urs.cz/item/CS_URS_2024_01/997013871" TargetMode="External"/><Relationship Id="rId36" Type="http://schemas.openxmlformats.org/officeDocument/2006/relationships/hyperlink" Target="https://podminky.urs.cz/item/CS_URS_2024_01/725820801" TargetMode="External"/><Relationship Id="rId49" Type="http://schemas.openxmlformats.org/officeDocument/2006/relationships/hyperlink" Target="https://podminky.urs.cz/item/CS_URS_2024_01/764001821" TargetMode="External"/><Relationship Id="rId57" Type="http://schemas.openxmlformats.org/officeDocument/2006/relationships/hyperlink" Target="https://podminky.urs.cz/item/CS_URS_2024_01/764004801" TargetMode="External"/><Relationship Id="rId61" Type="http://schemas.openxmlformats.org/officeDocument/2006/relationships/hyperlink" Target="https://podminky.urs.cz/item/CS_URS_2024_01/765131803" TargetMode="External"/><Relationship Id="rId10" Type="http://schemas.openxmlformats.org/officeDocument/2006/relationships/hyperlink" Target="https://podminky.urs.cz/item/CS_URS_2024_01/965043441" TargetMode="External"/><Relationship Id="rId19" Type="http://schemas.openxmlformats.org/officeDocument/2006/relationships/hyperlink" Target="https://podminky.urs.cz/item/CS_URS_2024_01/997006004" TargetMode="External"/><Relationship Id="rId31" Type="http://schemas.openxmlformats.org/officeDocument/2006/relationships/hyperlink" Target="https://podminky.urs.cz/item/CS_URS_2024_01/725110811" TargetMode="External"/><Relationship Id="rId44" Type="http://schemas.openxmlformats.org/officeDocument/2006/relationships/hyperlink" Target="https://podminky.urs.cz/item/CS_URS_2024_01/741421831" TargetMode="External"/><Relationship Id="rId52" Type="http://schemas.openxmlformats.org/officeDocument/2006/relationships/hyperlink" Target="https://podminky.urs.cz/item/CS_URS_2024_01/764002835" TargetMode="External"/><Relationship Id="rId60" Type="http://schemas.openxmlformats.org/officeDocument/2006/relationships/hyperlink" Target="https://podminky.urs.cz/item/CS_URS_2024_01/767851803" TargetMode="External"/><Relationship Id="rId65" Type="http://schemas.openxmlformats.org/officeDocument/2006/relationships/hyperlink" Target="https://podminky.urs.cz/item/CS_URS_2024_01/776410811" TargetMode="External"/><Relationship Id="rId73" Type="http://schemas.openxmlformats.org/officeDocument/2006/relationships/hyperlink" Target="https://podminky.urs.cz/item/CS_URS_2024_01/035103001" TargetMode="External"/><Relationship Id="rId4" Type="http://schemas.openxmlformats.org/officeDocument/2006/relationships/hyperlink" Target="https://podminky.urs.cz/item/CS_URS_2024_01/181411121" TargetMode="External"/><Relationship Id="rId9" Type="http://schemas.openxmlformats.org/officeDocument/2006/relationships/hyperlink" Target="https://podminky.urs.cz/item/CS_URS_2024_01/963015161" TargetMode="External"/><Relationship Id="rId14" Type="http://schemas.openxmlformats.org/officeDocument/2006/relationships/hyperlink" Target="https://podminky.urs.cz/item/CS_URS_2024_01/968062456" TargetMode="External"/><Relationship Id="rId22" Type="http://schemas.openxmlformats.org/officeDocument/2006/relationships/hyperlink" Target="https://podminky.urs.cz/item/CS_URS_2024_01/997013635" TargetMode="External"/><Relationship Id="rId27" Type="http://schemas.openxmlformats.org/officeDocument/2006/relationships/hyperlink" Target="https://podminky.urs.cz/item/CS_URS_2024_01/997013821" TargetMode="External"/><Relationship Id="rId30" Type="http://schemas.openxmlformats.org/officeDocument/2006/relationships/hyperlink" Target="https://podminky.urs.cz/item/CS_URS_2024_01/712340832" TargetMode="External"/><Relationship Id="rId35" Type="http://schemas.openxmlformats.org/officeDocument/2006/relationships/hyperlink" Target="https://podminky.urs.cz/item/CS_URS_2024_01/725530823" TargetMode="External"/><Relationship Id="rId43" Type="http://schemas.openxmlformats.org/officeDocument/2006/relationships/hyperlink" Target="https://podminky.urs.cz/item/CS_URS_2024_01/741421811" TargetMode="External"/><Relationship Id="rId48" Type="http://schemas.openxmlformats.org/officeDocument/2006/relationships/hyperlink" Target="https://podminky.urs.cz/item/CS_URS_2024_01/762341811" TargetMode="External"/><Relationship Id="rId56" Type="http://schemas.openxmlformats.org/officeDocument/2006/relationships/hyperlink" Target="https://podminky.urs.cz/item/CS_URS_2024_01/764002891" TargetMode="External"/><Relationship Id="rId64" Type="http://schemas.openxmlformats.org/officeDocument/2006/relationships/hyperlink" Target="https://podminky.urs.cz/item/CS_URS_2024_01/776301812" TargetMode="External"/><Relationship Id="rId69" Type="http://schemas.openxmlformats.org/officeDocument/2006/relationships/hyperlink" Target="https://podminky.urs.cz/item/CS_URS_2024_01/460641113" TargetMode="External"/><Relationship Id="rId8" Type="http://schemas.openxmlformats.org/officeDocument/2006/relationships/hyperlink" Target="https://podminky.urs.cz/item/CS_URS_2024_01/961044111" TargetMode="External"/><Relationship Id="rId51" Type="http://schemas.openxmlformats.org/officeDocument/2006/relationships/hyperlink" Target="https://podminky.urs.cz/item/CS_URS_2024_01/764002821" TargetMode="External"/><Relationship Id="rId72" Type="http://schemas.openxmlformats.org/officeDocument/2006/relationships/hyperlink" Target="https://podminky.urs.cz/item/CS_URS_2021_01/030001000" TargetMode="External"/><Relationship Id="rId3" Type="http://schemas.openxmlformats.org/officeDocument/2006/relationships/hyperlink" Target="https://podminky.urs.cz/item/CS_URS_2024_01/181111131" TargetMode="External"/><Relationship Id="rId12" Type="http://schemas.openxmlformats.org/officeDocument/2006/relationships/hyperlink" Target="https://podminky.urs.cz/item/CS_URS_2024_01/968062375" TargetMode="External"/><Relationship Id="rId17" Type="http://schemas.openxmlformats.org/officeDocument/2006/relationships/hyperlink" Target="https://podminky.urs.cz/item/CS_URS_2024_01/981332111" TargetMode="External"/><Relationship Id="rId25" Type="http://schemas.openxmlformats.org/officeDocument/2006/relationships/hyperlink" Target="https://podminky.urs.cz/item/CS_URS_2024_01/997013811" TargetMode="External"/><Relationship Id="rId33" Type="http://schemas.openxmlformats.org/officeDocument/2006/relationships/hyperlink" Target="https://podminky.urs.cz/item/CS_URS_2024_01/725310823" TargetMode="External"/><Relationship Id="rId38" Type="http://schemas.openxmlformats.org/officeDocument/2006/relationships/hyperlink" Target="https://podminky.urs.cz/item/CS_URS_2024_01/733120815" TargetMode="External"/><Relationship Id="rId46" Type="http://schemas.openxmlformats.org/officeDocument/2006/relationships/hyperlink" Target="https://podminky.urs.cz/item/CS_URS_2024_01/741421871" TargetMode="External"/><Relationship Id="rId59" Type="http://schemas.openxmlformats.org/officeDocument/2006/relationships/hyperlink" Target="https://podminky.urs.cz/item/CS_URS_2024_01/764004861" TargetMode="External"/><Relationship Id="rId67" Type="http://schemas.openxmlformats.org/officeDocument/2006/relationships/hyperlink" Target="https://podminky.urs.cz/item/CS_URS_2024_01/460010021" TargetMode="External"/><Relationship Id="rId20" Type="http://schemas.openxmlformats.org/officeDocument/2006/relationships/hyperlink" Target="https://podminky.urs.cz/item/CS_URS_2024_01/997006511" TargetMode="External"/><Relationship Id="rId41" Type="http://schemas.openxmlformats.org/officeDocument/2006/relationships/hyperlink" Target="https://podminky.urs.cz/item/CS_URS_2024_01/741211837" TargetMode="External"/><Relationship Id="rId54" Type="http://schemas.openxmlformats.org/officeDocument/2006/relationships/hyperlink" Target="https://podminky.urs.cz/item/CS_URS_2024_01/764002871" TargetMode="External"/><Relationship Id="rId62" Type="http://schemas.openxmlformats.org/officeDocument/2006/relationships/hyperlink" Target="https://podminky.urs.cz/item/CS_URS_2024_01/765131871" TargetMode="External"/><Relationship Id="rId70" Type="http://schemas.openxmlformats.org/officeDocument/2006/relationships/hyperlink" Target="https://podminky.urs.cz/item/CS_URS_2024_01/460905151" TargetMode="External"/><Relationship Id="rId1" Type="http://schemas.openxmlformats.org/officeDocument/2006/relationships/hyperlink" Target="https://podminky.urs.cz/item/CS_URS_2024_01/111251102" TargetMode="External"/><Relationship Id="rId6" Type="http://schemas.openxmlformats.org/officeDocument/2006/relationships/hyperlink" Target="https://podminky.urs.cz/item/CS_URS_2024_01/9620811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3" t="s">
        <v>14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2"/>
      <c r="AL5" s="22"/>
      <c r="AM5" s="22"/>
      <c r="AN5" s="22"/>
      <c r="AO5" s="22"/>
      <c r="AP5" s="22"/>
      <c r="AQ5" s="22"/>
      <c r="AR5" s="20"/>
      <c r="BE5" s="25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5" t="s">
        <v>17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2"/>
      <c r="AL6" s="22"/>
      <c r="AM6" s="22"/>
      <c r="AN6" s="22"/>
      <c r="AO6" s="22"/>
      <c r="AP6" s="22"/>
      <c r="AQ6" s="22"/>
      <c r="AR6" s="20"/>
      <c r="BE6" s="25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5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5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1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51"/>
      <c r="BS13" s="17" t="s">
        <v>6</v>
      </c>
    </row>
    <row r="14" spans="1:74">
      <c r="B14" s="21"/>
      <c r="C14" s="22"/>
      <c r="D14" s="22"/>
      <c r="E14" s="256" t="s">
        <v>28</v>
      </c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5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1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5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51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1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51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1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1"/>
    </row>
    <row r="23" spans="1:71" s="1" customFormat="1" ht="16.5" customHeight="1">
      <c r="B23" s="21"/>
      <c r="C23" s="22"/>
      <c r="D23" s="22"/>
      <c r="E23" s="258" t="s">
        <v>1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2"/>
      <c r="AP23" s="22"/>
      <c r="AQ23" s="22"/>
      <c r="AR23" s="20"/>
      <c r="BE23" s="25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1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9">
        <f>ROUND(AG94,2)</f>
        <v>0</v>
      </c>
      <c r="AL26" s="260"/>
      <c r="AM26" s="260"/>
      <c r="AN26" s="260"/>
      <c r="AO26" s="260"/>
      <c r="AP26" s="36"/>
      <c r="AQ26" s="36"/>
      <c r="AR26" s="39"/>
      <c r="BE26" s="25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1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61" t="s">
        <v>34</v>
      </c>
      <c r="M28" s="261"/>
      <c r="N28" s="261"/>
      <c r="O28" s="261"/>
      <c r="P28" s="261"/>
      <c r="Q28" s="36"/>
      <c r="R28" s="36"/>
      <c r="S28" s="36"/>
      <c r="T28" s="36"/>
      <c r="U28" s="36"/>
      <c r="V28" s="36"/>
      <c r="W28" s="261" t="s">
        <v>35</v>
      </c>
      <c r="X28" s="261"/>
      <c r="Y28" s="261"/>
      <c r="Z28" s="261"/>
      <c r="AA28" s="261"/>
      <c r="AB28" s="261"/>
      <c r="AC28" s="261"/>
      <c r="AD28" s="261"/>
      <c r="AE28" s="261"/>
      <c r="AF28" s="36"/>
      <c r="AG28" s="36"/>
      <c r="AH28" s="36"/>
      <c r="AI28" s="36"/>
      <c r="AJ28" s="36"/>
      <c r="AK28" s="261" t="s">
        <v>36</v>
      </c>
      <c r="AL28" s="261"/>
      <c r="AM28" s="261"/>
      <c r="AN28" s="261"/>
      <c r="AO28" s="261"/>
      <c r="AP28" s="36"/>
      <c r="AQ28" s="36"/>
      <c r="AR28" s="39"/>
      <c r="BE28" s="251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64">
        <v>0.21</v>
      </c>
      <c r="M29" s="263"/>
      <c r="N29" s="263"/>
      <c r="O29" s="263"/>
      <c r="P29" s="263"/>
      <c r="Q29" s="41"/>
      <c r="R29" s="41"/>
      <c r="S29" s="41"/>
      <c r="T29" s="41"/>
      <c r="U29" s="41"/>
      <c r="V29" s="41"/>
      <c r="W29" s="262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41"/>
      <c r="AG29" s="41"/>
      <c r="AH29" s="41"/>
      <c r="AI29" s="41"/>
      <c r="AJ29" s="41"/>
      <c r="AK29" s="262">
        <f>ROUND(AV94, 2)</f>
        <v>0</v>
      </c>
      <c r="AL29" s="263"/>
      <c r="AM29" s="263"/>
      <c r="AN29" s="263"/>
      <c r="AO29" s="263"/>
      <c r="AP29" s="41"/>
      <c r="AQ29" s="41"/>
      <c r="AR29" s="42"/>
      <c r="BE29" s="252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64">
        <v>0.12</v>
      </c>
      <c r="M30" s="263"/>
      <c r="N30" s="263"/>
      <c r="O30" s="263"/>
      <c r="P30" s="263"/>
      <c r="Q30" s="41"/>
      <c r="R30" s="41"/>
      <c r="S30" s="41"/>
      <c r="T30" s="41"/>
      <c r="U30" s="41"/>
      <c r="V30" s="41"/>
      <c r="W30" s="262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1"/>
      <c r="AG30" s="41"/>
      <c r="AH30" s="41"/>
      <c r="AI30" s="41"/>
      <c r="AJ30" s="41"/>
      <c r="AK30" s="262">
        <f>ROUND(AW94, 2)</f>
        <v>0</v>
      </c>
      <c r="AL30" s="263"/>
      <c r="AM30" s="263"/>
      <c r="AN30" s="263"/>
      <c r="AO30" s="263"/>
      <c r="AP30" s="41"/>
      <c r="AQ30" s="41"/>
      <c r="AR30" s="42"/>
      <c r="BE30" s="252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64">
        <v>0.21</v>
      </c>
      <c r="M31" s="263"/>
      <c r="N31" s="263"/>
      <c r="O31" s="263"/>
      <c r="P31" s="263"/>
      <c r="Q31" s="41"/>
      <c r="R31" s="41"/>
      <c r="S31" s="41"/>
      <c r="T31" s="41"/>
      <c r="U31" s="41"/>
      <c r="V31" s="41"/>
      <c r="W31" s="262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1"/>
      <c r="AG31" s="41"/>
      <c r="AH31" s="41"/>
      <c r="AI31" s="41"/>
      <c r="AJ31" s="41"/>
      <c r="AK31" s="262">
        <v>0</v>
      </c>
      <c r="AL31" s="263"/>
      <c r="AM31" s="263"/>
      <c r="AN31" s="263"/>
      <c r="AO31" s="263"/>
      <c r="AP31" s="41"/>
      <c r="AQ31" s="41"/>
      <c r="AR31" s="42"/>
      <c r="BE31" s="252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64">
        <v>0.12</v>
      </c>
      <c r="M32" s="263"/>
      <c r="N32" s="263"/>
      <c r="O32" s="263"/>
      <c r="P32" s="263"/>
      <c r="Q32" s="41"/>
      <c r="R32" s="41"/>
      <c r="S32" s="41"/>
      <c r="T32" s="41"/>
      <c r="U32" s="41"/>
      <c r="V32" s="41"/>
      <c r="W32" s="262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1"/>
      <c r="AG32" s="41"/>
      <c r="AH32" s="41"/>
      <c r="AI32" s="41"/>
      <c r="AJ32" s="41"/>
      <c r="AK32" s="262">
        <v>0</v>
      </c>
      <c r="AL32" s="263"/>
      <c r="AM32" s="263"/>
      <c r="AN32" s="263"/>
      <c r="AO32" s="263"/>
      <c r="AP32" s="41"/>
      <c r="AQ32" s="41"/>
      <c r="AR32" s="42"/>
      <c r="BE32" s="252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64">
        <v>0</v>
      </c>
      <c r="M33" s="263"/>
      <c r="N33" s="263"/>
      <c r="O33" s="263"/>
      <c r="P33" s="263"/>
      <c r="Q33" s="41"/>
      <c r="R33" s="41"/>
      <c r="S33" s="41"/>
      <c r="T33" s="41"/>
      <c r="U33" s="41"/>
      <c r="V33" s="41"/>
      <c r="W33" s="262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1"/>
      <c r="AG33" s="41"/>
      <c r="AH33" s="41"/>
      <c r="AI33" s="41"/>
      <c r="AJ33" s="41"/>
      <c r="AK33" s="262">
        <v>0</v>
      </c>
      <c r="AL33" s="263"/>
      <c r="AM33" s="263"/>
      <c r="AN33" s="263"/>
      <c r="AO33" s="263"/>
      <c r="AP33" s="41"/>
      <c r="AQ33" s="41"/>
      <c r="AR33" s="42"/>
      <c r="BE33" s="25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51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5" t="s">
        <v>45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7">
        <f>SUM(AK26:AK33)</f>
        <v>0</v>
      </c>
      <c r="AL35" s="266"/>
      <c r="AM35" s="266"/>
      <c r="AN35" s="266"/>
      <c r="AO35" s="26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2024_04_10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9" t="str">
        <f>K6</f>
        <v>Krasíkov-demolice TO se skladem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1" t="str">
        <f>IF(AN8= "","",AN8)</f>
        <v>10. 4. 2024</v>
      </c>
      <c r="AN87" s="27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72" t="str">
        <f>IF(E17="","",E17)</f>
        <v xml:space="preserve"> </v>
      </c>
      <c r="AN89" s="273"/>
      <c r="AO89" s="273"/>
      <c r="AP89" s="273"/>
      <c r="AQ89" s="36"/>
      <c r="AR89" s="39"/>
      <c r="AS89" s="274" t="s">
        <v>53</v>
      </c>
      <c r="AT89" s="27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72" t="str">
        <f>IF(E20="","",E20)</f>
        <v xml:space="preserve"> </v>
      </c>
      <c r="AN90" s="273"/>
      <c r="AO90" s="273"/>
      <c r="AP90" s="273"/>
      <c r="AQ90" s="36"/>
      <c r="AR90" s="39"/>
      <c r="AS90" s="276"/>
      <c r="AT90" s="27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8"/>
      <c r="AT91" s="27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0" t="s">
        <v>54</v>
      </c>
      <c r="D92" s="281"/>
      <c r="E92" s="281"/>
      <c r="F92" s="281"/>
      <c r="G92" s="281"/>
      <c r="H92" s="73"/>
      <c r="I92" s="282" t="s">
        <v>55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3" t="s">
        <v>56</v>
      </c>
      <c r="AH92" s="281"/>
      <c r="AI92" s="281"/>
      <c r="AJ92" s="281"/>
      <c r="AK92" s="281"/>
      <c r="AL92" s="281"/>
      <c r="AM92" s="281"/>
      <c r="AN92" s="282" t="s">
        <v>57</v>
      </c>
      <c r="AO92" s="281"/>
      <c r="AP92" s="284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8">
        <f>ROUND(AG95,2)</f>
        <v>0</v>
      </c>
      <c r="AH94" s="288"/>
      <c r="AI94" s="288"/>
      <c r="AJ94" s="288"/>
      <c r="AK94" s="288"/>
      <c r="AL94" s="288"/>
      <c r="AM94" s="288"/>
      <c r="AN94" s="289">
        <f>SUM(AG94,AT94)</f>
        <v>0</v>
      </c>
      <c r="AO94" s="289"/>
      <c r="AP94" s="289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87" t="s">
        <v>78</v>
      </c>
      <c r="E95" s="287"/>
      <c r="F95" s="287"/>
      <c r="G95" s="287"/>
      <c r="H95" s="287"/>
      <c r="I95" s="96"/>
      <c r="J95" s="287" t="s">
        <v>79</v>
      </c>
      <c r="K95" s="287"/>
      <c r="L95" s="287"/>
      <c r="M95" s="287"/>
      <c r="N95" s="287"/>
      <c r="O95" s="287"/>
      <c r="P95" s="287"/>
      <c r="Q95" s="287"/>
      <c r="R95" s="287"/>
      <c r="S95" s="287"/>
      <c r="T95" s="287"/>
      <c r="U95" s="287"/>
      <c r="V95" s="287"/>
      <c r="W95" s="287"/>
      <c r="X95" s="287"/>
      <c r="Y95" s="287"/>
      <c r="Z95" s="287"/>
      <c r="AA95" s="287"/>
      <c r="AB95" s="287"/>
      <c r="AC95" s="287"/>
      <c r="AD95" s="287"/>
      <c r="AE95" s="287"/>
      <c r="AF95" s="287"/>
      <c r="AG95" s="285">
        <f>'01 - Krasíkov TO se skladem'!J30</f>
        <v>0</v>
      </c>
      <c r="AH95" s="286"/>
      <c r="AI95" s="286"/>
      <c r="AJ95" s="286"/>
      <c r="AK95" s="286"/>
      <c r="AL95" s="286"/>
      <c r="AM95" s="286"/>
      <c r="AN95" s="285">
        <f>SUM(AG95,AT95)</f>
        <v>0</v>
      </c>
      <c r="AO95" s="286"/>
      <c r="AP95" s="286"/>
      <c r="AQ95" s="97" t="s">
        <v>80</v>
      </c>
      <c r="AR95" s="98"/>
      <c r="AS95" s="99">
        <v>0</v>
      </c>
      <c r="AT95" s="100">
        <f>ROUND(SUM(AV95:AW95),2)</f>
        <v>0</v>
      </c>
      <c r="AU95" s="101">
        <f>'01 - Krasíkov TO se skladem'!P137</f>
        <v>0</v>
      </c>
      <c r="AV95" s="100">
        <f>'01 - Krasíkov TO se skladem'!J33</f>
        <v>0</v>
      </c>
      <c r="AW95" s="100">
        <f>'01 - Krasíkov TO se skladem'!J34</f>
        <v>0</v>
      </c>
      <c r="AX95" s="100">
        <f>'01 - Krasíkov TO se skladem'!J35</f>
        <v>0</v>
      </c>
      <c r="AY95" s="100">
        <f>'01 - Krasíkov TO se skladem'!J36</f>
        <v>0</v>
      </c>
      <c r="AZ95" s="100">
        <f>'01 - Krasíkov TO se skladem'!F33</f>
        <v>0</v>
      </c>
      <c r="BA95" s="100">
        <f>'01 - Krasíkov TO se skladem'!F34</f>
        <v>0</v>
      </c>
      <c r="BB95" s="100">
        <f>'01 - Krasíkov TO se skladem'!F35</f>
        <v>0</v>
      </c>
      <c r="BC95" s="100">
        <f>'01 - Krasíkov TO se skladem'!F36</f>
        <v>0</v>
      </c>
      <c r="BD95" s="102">
        <f>'01 - Krasíkov TO se skladem'!F37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mdwSl2EfELw9x4OWPCpC9dxHnnsU6oL5bDY0UPpO3PnlbaOGd5CwIfDOh63eZBnJKk5hTGo82mL7droBzr8alw==" saltValue="6D41qMdRHfmuT4ozx7pvvyZaR+sSE9mk9INgIALQkRLERRbFvu3IrsV92f+VyBbcDMHaQxMovCh27qAdtEJDA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Krasíkov TO se skladem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9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7" t="s">
        <v>82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83</v>
      </c>
    </row>
    <row r="4" spans="1:46" s="1" customFormat="1" ht="24.95" customHeight="1">
      <c r="B4" s="20"/>
      <c r="D4" s="106" t="s">
        <v>84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91" t="str">
        <f>'Rekapitulace stavby'!K6</f>
        <v>Krasíkov-demolice TO se skladem</v>
      </c>
      <c r="F7" s="292"/>
      <c r="G7" s="292"/>
      <c r="H7" s="292"/>
      <c r="L7" s="20"/>
    </row>
    <row r="8" spans="1:46" s="2" customFormat="1" ht="12" customHeight="1">
      <c r="A8" s="34"/>
      <c r="B8" s="39"/>
      <c r="C8" s="34"/>
      <c r="D8" s="108" t="s">
        <v>85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3" t="s">
        <v>86</v>
      </c>
      <c r="F9" s="294"/>
      <c r="G9" s="294"/>
      <c r="H9" s="29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 t="str">
        <f>'Rekapitulace stavby'!AN8</f>
        <v>10. 4. 2024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tr">
        <f>IF('Rekapitulace stavby'!E11="","",'Rekapitulace stavby'!E11)</f>
        <v xml:space="preserve"> </v>
      </c>
      <c r="F15" s="34"/>
      <c r="G15" s="34"/>
      <c r="H15" s="34"/>
      <c r="I15" s="108" t="s">
        <v>26</v>
      </c>
      <c r="J15" s="109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27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5" t="str">
        <f>'Rekapitulace stavby'!E14</f>
        <v>Vyplň údaj</v>
      </c>
      <c r="F18" s="296"/>
      <c r="G18" s="296"/>
      <c r="H18" s="296"/>
      <c r="I18" s="108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29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26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31</v>
      </c>
      <c r="E23" s="34"/>
      <c r="F23" s="34"/>
      <c r="G23" s="34"/>
      <c r="H23" s="34"/>
      <c r="I23" s="108" t="s">
        <v>25</v>
      </c>
      <c r="J23" s="109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tr">
        <f>IF('Rekapitulace stavby'!E20="","",'Rekapitulace stavby'!E20)</f>
        <v xml:space="preserve"> </v>
      </c>
      <c r="F24" s="34"/>
      <c r="G24" s="34"/>
      <c r="H24" s="34"/>
      <c r="I24" s="108" t="s">
        <v>26</v>
      </c>
      <c r="J24" s="109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7" t="s">
        <v>1</v>
      </c>
      <c r="F27" s="297"/>
      <c r="G27" s="297"/>
      <c r="H27" s="297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33</v>
      </c>
      <c r="E30" s="34"/>
      <c r="F30" s="34"/>
      <c r="G30" s="34"/>
      <c r="H30" s="34"/>
      <c r="I30" s="34"/>
      <c r="J30" s="116">
        <f>ROUND(J137,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35</v>
      </c>
      <c r="G32" s="34"/>
      <c r="H32" s="34"/>
      <c r="I32" s="117" t="s">
        <v>34</v>
      </c>
      <c r="J32" s="11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37</v>
      </c>
      <c r="E33" s="108" t="s">
        <v>38</v>
      </c>
      <c r="F33" s="119">
        <f>ROUND((SUM(BE137:BE592)),  2)</f>
        <v>0</v>
      </c>
      <c r="G33" s="34"/>
      <c r="H33" s="34"/>
      <c r="I33" s="120">
        <v>0.21</v>
      </c>
      <c r="J33" s="119">
        <f>ROUND(((SUM(BE137:BE592))*I33),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39</v>
      </c>
      <c r="F34" s="119">
        <f>ROUND((SUM(BF137:BF592)),  2)</f>
        <v>0</v>
      </c>
      <c r="G34" s="34"/>
      <c r="H34" s="34"/>
      <c r="I34" s="120">
        <v>0.12</v>
      </c>
      <c r="J34" s="119">
        <f>ROUND(((SUM(BF137:BF592))*I34),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40</v>
      </c>
      <c r="F35" s="119">
        <f>ROUND((SUM(BG137:BG592)),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41</v>
      </c>
      <c r="F36" s="119">
        <f>ROUND((SUM(BH137:BH592)),  2)</f>
        <v>0</v>
      </c>
      <c r="G36" s="34"/>
      <c r="H36" s="34"/>
      <c r="I36" s="120">
        <v>0.12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42</v>
      </c>
      <c r="F37" s="119">
        <f>ROUND((SUM(BI137:BI592)),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43</v>
      </c>
      <c r="E39" s="123"/>
      <c r="F39" s="123"/>
      <c r="G39" s="124" t="s">
        <v>44</v>
      </c>
      <c r="H39" s="125" t="s">
        <v>45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46</v>
      </c>
      <c r="E50" s="129"/>
      <c r="F50" s="129"/>
      <c r="G50" s="128" t="s">
        <v>47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0" t="s">
        <v>48</v>
      </c>
      <c r="E61" s="131"/>
      <c r="F61" s="132" t="s">
        <v>49</v>
      </c>
      <c r="G61" s="130" t="s">
        <v>48</v>
      </c>
      <c r="H61" s="131"/>
      <c r="I61" s="131"/>
      <c r="J61" s="133" t="s">
        <v>49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28" t="s">
        <v>50</v>
      </c>
      <c r="E65" s="134"/>
      <c r="F65" s="134"/>
      <c r="G65" s="128" t="s">
        <v>51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0" t="s">
        <v>48</v>
      </c>
      <c r="E76" s="131"/>
      <c r="F76" s="132" t="s">
        <v>49</v>
      </c>
      <c r="G76" s="130" t="s">
        <v>48</v>
      </c>
      <c r="H76" s="131"/>
      <c r="I76" s="131"/>
      <c r="J76" s="133" t="s">
        <v>49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Krasíkov-demolice TO se skladem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9" t="str">
        <f>E9</f>
        <v>01 - Krasíkov TO se skladem</v>
      </c>
      <c r="F87" s="300"/>
      <c r="G87" s="300"/>
      <c r="H87" s="30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10. 4. 2024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88</v>
      </c>
      <c r="D94" s="140"/>
      <c r="E94" s="140"/>
      <c r="F94" s="140"/>
      <c r="G94" s="140"/>
      <c r="H94" s="140"/>
      <c r="I94" s="140"/>
      <c r="J94" s="141" t="s">
        <v>89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90</v>
      </c>
      <c r="D96" s="36"/>
      <c r="E96" s="36"/>
      <c r="F96" s="36"/>
      <c r="G96" s="36"/>
      <c r="H96" s="36"/>
      <c r="I96" s="36"/>
      <c r="J96" s="84">
        <f>J137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91</v>
      </c>
    </row>
    <row r="97" spans="2:12" s="9" customFormat="1" ht="24.95" customHeight="1">
      <c r="B97" s="143"/>
      <c r="C97" s="144"/>
      <c r="D97" s="145" t="s">
        <v>92</v>
      </c>
      <c r="E97" s="146"/>
      <c r="F97" s="146"/>
      <c r="G97" s="146"/>
      <c r="H97" s="146"/>
      <c r="I97" s="146"/>
      <c r="J97" s="147">
        <f>J138</f>
        <v>0</v>
      </c>
      <c r="K97" s="144"/>
      <c r="L97" s="148"/>
    </row>
    <row r="98" spans="2:12" s="10" customFormat="1" ht="19.899999999999999" customHeight="1">
      <c r="B98" s="149"/>
      <c r="C98" s="150"/>
      <c r="D98" s="151" t="s">
        <v>93</v>
      </c>
      <c r="E98" s="152"/>
      <c r="F98" s="152"/>
      <c r="G98" s="152"/>
      <c r="H98" s="152"/>
      <c r="I98" s="152"/>
      <c r="J98" s="153">
        <f>J139</f>
        <v>0</v>
      </c>
      <c r="K98" s="150"/>
      <c r="L98" s="154"/>
    </row>
    <row r="99" spans="2:12" s="10" customFormat="1" ht="19.899999999999999" customHeight="1">
      <c r="B99" s="149"/>
      <c r="C99" s="150"/>
      <c r="D99" s="151" t="s">
        <v>94</v>
      </c>
      <c r="E99" s="152"/>
      <c r="F99" s="152"/>
      <c r="G99" s="152"/>
      <c r="H99" s="152"/>
      <c r="I99" s="152"/>
      <c r="J99" s="153">
        <f>J179</f>
        <v>0</v>
      </c>
      <c r="K99" s="150"/>
      <c r="L99" s="154"/>
    </row>
    <row r="100" spans="2:12" s="10" customFormat="1" ht="19.899999999999999" customHeight="1">
      <c r="B100" s="149"/>
      <c r="C100" s="150"/>
      <c r="D100" s="151" t="s">
        <v>95</v>
      </c>
      <c r="E100" s="152"/>
      <c r="F100" s="152"/>
      <c r="G100" s="152"/>
      <c r="H100" s="152"/>
      <c r="I100" s="152"/>
      <c r="J100" s="153">
        <f>J186</f>
        <v>0</v>
      </c>
      <c r="K100" s="150"/>
      <c r="L100" s="154"/>
    </row>
    <row r="101" spans="2:12" s="10" customFormat="1" ht="19.899999999999999" customHeight="1">
      <c r="B101" s="149"/>
      <c r="C101" s="150"/>
      <c r="D101" s="151" t="s">
        <v>96</v>
      </c>
      <c r="E101" s="152"/>
      <c r="F101" s="152"/>
      <c r="G101" s="152"/>
      <c r="H101" s="152"/>
      <c r="I101" s="152"/>
      <c r="J101" s="153">
        <f>J251</f>
        <v>0</v>
      </c>
      <c r="K101" s="150"/>
      <c r="L101" s="154"/>
    </row>
    <row r="102" spans="2:12" s="10" customFormat="1" ht="19.899999999999999" customHeight="1">
      <c r="B102" s="149"/>
      <c r="C102" s="150"/>
      <c r="D102" s="151" t="s">
        <v>97</v>
      </c>
      <c r="E102" s="152"/>
      <c r="F102" s="152"/>
      <c r="G102" s="152"/>
      <c r="H102" s="152"/>
      <c r="I102" s="152"/>
      <c r="J102" s="153">
        <f>J267</f>
        <v>0</v>
      </c>
      <c r="K102" s="150"/>
      <c r="L102" s="154"/>
    </row>
    <row r="103" spans="2:12" s="9" customFormat="1" ht="24.95" customHeight="1">
      <c r="B103" s="143"/>
      <c r="C103" s="144"/>
      <c r="D103" s="145" t="s">
        <v>98</v>
      </c>
      <c r="E103" s="146"/>
      <c r="F103" s="146"/>
      <c r="G103" s="146"/>
      <c r="H103" s="146"/>
      <c r="I103" s="146"/>
      <c r="J103" s="147">
        <f>J322</f>
        <v>0</v>
      </c>
      <c r="K103" s="144"/>
      <c r="L103" s="148"/>
    </row>
    <row r="104" spans="2:12" s="10" customFormat="1" ht="19.899999999999999" customHeight="1">
      <c r="B104" s="149"/>
      <c r="C104" s="150"/>
      <c r="D104" s="151" t="s">
        <v>99</v>
      </c>
      <c r="E104" s="152"/>
      <c r="F104" s="152"/>
      <c r="G104" s="152"/>
      <c r="H104" s="152"/>
      <c r="I104" s="152"/>
      <c r="J104" s="153">
        <f>J323</f>
        <v>0</v>
      </c>
      <c r="K104" s="150"/>
      <c r="L104" s="154"/>
    </row>
    <row r="105" spans="2:12" s="10" customFormat="1" ht="19.899999999999999" customHeight="1">
      <c r="B105" s="149"/>
      <c r="C105" s="150"/>
      <c r="D105" s="151" t="s">
        <v>100</v>
      </c>
      <c r="E105" s="152"/>
      <c r="F105" s="152"/>
      <c r="G105" s="152"/>
      <c r="H105" s="152"/>
      <c r="I105" s="152"/>
      <c r="J105" s="153">
        <f>J337</f>
        <v>0</v>
      </c>
      <c r="K105" s="150"/>
      <c r="L105" s="154"/>
    </row>
    <row r="106" spans="2:12" s="10" customFormat="1" ht="19.899999999999999" customHeight="1">
      <c r="B106" s="149"/>
      <c r="C106" s="150"/>
      <c r="D106" s="151" t="s">
        <v>101</v>
      </c>
      <c r="E106" s="152"/>
      <c r="F106" s="152"/>
      <c r="G106" s="152"/>
      <c r="H106" s="152"/>
      <c r="I106" s="152"/>
      <c r="J106" s="153">
        <f>J358</f>
        <v>0</v>
      </c>
      <c r="K106" s="150"/>
      <c r="L106" s="154"/>
    </row>
    <row r="107" spans="2:12" s="10" customFormat="1" ht="19.899999999999999" customHeight="1">
      <c r="B107" s="149"/>
      <c r="C107" s="150"/>
      <c r="D107" s="151" t="s">
        <v>102</v>
      </c>
      <c r="E107" s="152"/>
      <c r="F107" s="152"/>
      <c r="G107" s="152"/>
      <c r="H107" s="152"/>
      <c r="I107" s="152"/>
      <c r="J107" s="153">
        <f>J362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103</v>
      </c>
      <c r="E108" s="152"/>
      <c r="F108" s="152"/>
      <c r="G108" s="152"/>
      <c r="H108" s="152"/>
      <c r="I108" s="152"/>
      <c r="J108" s="153">
        <f>J371</f>
        <v>0</v>
      </c>
      <c r="K108" s="150"/>
      <c r="L108" s="154"/>
    </row>
    <row r="109" spans="2:12" s="10" customFormat="1" ht="19.899999999999999" customHeight="1">
      <c r="B109" s="149"/>
      <c r="C109" s="150"/>
      <c r="D109" s="151" t="s">
        <v>104</v>
      </c>
      <c r="E109" s="152"/>
      <c r="F109" s="152"/>
      <c r="G109" s="152"/>
      <c r="H109" s="152"/>
      <c r="I109" s="152"/>
      <c r="J109" s="153">
        <f>J375</f>
        <v>0</v>
      </c>
      <c r="K109" s="150"/>
      <c r="L109" s="154"/>
    </row>
    <row r="110" spans="2:12" s="10" customFormat="1" ht="19.899999999999999" customHeight="1">
      <c r="B110" s="149"/>
      <c r="C110" s="150"/>
      <c r="D110" s="151" t="s">
        <v>105</v>
      </c>
      <c r="E110" s="152"/>
      <c r="F110" s="152"/>
      <c r="G110" s="152"/>
      <c r="H110" s="152"/>
      <c r="I110" s="152"/>
      <c r="J110" s="153">
        <f>J404</f>
        <v>0</v>
      </c>
      <c r="K110" s="150"/>
      <c r="L110" s="154"/>
    </row>
    <row r="111" spans="2:12" s="10" customFormat="1" ht="19.899999999999999" customHeight="1">
      <c r="B111" s="149"/>
      <c r="C111" s="150"/>
      <c r="D111" s="151" t="s">
        <v>106</v>
      </c>
      <c r="E111" s="152"/>
      <c r="F111" s="152"/>
      <c r="G111" s="152"/>
      <c r="H111" s="152"/>
      <c r="I111" s="152"/>
      <c r="J111" s="153">
        <f>J431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107</v>
      </c>
      <c r="E112" s="152"/>
      <c r="F112" s="152"/>
      <c r="G112" s="152"/>
      <c r="H112" s="152"/>
      <c r="I112" s="152"/>
      <c r="J112" s="153">
        <f>J503</f>
        <v>0</v>
      </c>
      <c r="K112" s="150"/>
      <c r="L112" s="154"/>
    </row>
    <row r="113" spans="1:31" s="10" customFormat="1" ht="19.899999999999999" customHeight="1">
      <c r="B113" s="149"/>
      <c r="C113" s="150"/>
      <c r="D113" s="151" t="s">
        <v>108</v>
      </c>
      <c r="E113" s="152"/>
      <c r="F113" s="152"/>
      <c r="G113" s="152"/>
      <c r="H113" s="152"/>
      <c r="I113" s="152"/>
      <c r="J113" s="153">
        <f>J520</f>
        <v>0</v>
      </c>
      <c r="K113" s="150"/>
      <c r="L113" s="154"/>
    </row>
    <row r="114" spans="1:31" s="9" customFormat="1" ht="24.95" customHeight="1">
      <c r="B114" s="143"/>
      <c r="C114" s="144"/>
      <c r="D114" s="145" t="s">
        <v>109</v>
      </c>
      <c r="E114" s="146"/>
      <c r="F114" s="146"/>
      <c r="G114" s="146"/>
      <c r="H114" s="146"/>
      <c r="I114" s="146"/>
      <c r="J114" s="147">
        <f>J547</f>
        <v>0</v>
      </c>
      <c r="K114" s="144"/>
      <c r="L114" s="148"/>
    </row>
    <row r="115" spans="1:31" s="10" customFormat="1" ht="19.899999999999999" customHeight="1">
      <c r="B115" s="149"/>
      <c r="C115" s="150"/>
      <c r="D115" s="151" t="s">
        <v>110</v>
      </c>
      <c r="E115" s="152"/>
      <c r="F115" s="152"/>
      <c r="G115" s="152"/>
      <c r="H115" s="152"/>
      <c r="I115" s="152"/>
      <c r="J115" s="153">
        <f>J548</f>
        <v>0</v>
      </c>
      <c r="K115" s="150"/>
      <c r="L115" s="154"/>
    </row>
    <row r="116" spans="1:31" s="9" customFormat="1" ht="24.95" customHeight="1">
      <c r="B116" s="143"/>
      <c r="C116" s="144"/>
      <c r="D116" s="145" t="s">
        <v>111</v>
      </c>
      <c r="E116" s="146"/>
      <c r="F116" s="146"/>
      <c r="G116" s="146"/>
      <c r="H116" s="146"/>
      <c r="I116" s="146"/>
      <c r="J116" s="147">
        <f>J571</f>
        <v>0</v>
      </c>
      <c r="K116" s="144"/>
      <c r="L116" s="148"/>
    </row>
    <row r="117" spans="1:31" s="9" customFormat="1" ht="24.95" customHeight="1">
      <c r="B117" s="143"/>
      <c r="C117" s="144"/>
      <c r="D117" s="145" t="s">
        <v>112</v>
      </c>
      <c r="E117" s="146"/>
      <c r="F117" s="146"/>
      <c r="G117" s="146"/>
      <c r="H117" s="146"/>
      <c r="I117" s="146"/>
      <c r="J117" s="147">
        <f>J581</f>
        <v>0</v>
      </c>
      <c r="K117" s="144"/>
      <c r="L117" s="148"/>
    </row>
    <row r="118" spans="1:31" s="2" customFormat="1" ht="21.7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pans="1:31" s="2" customFormat="1" ht="6.95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24.95" customHeight="1">
      <c r="A124" s="34"/>
      <c r="B124" s="35"/>
      <c r="C124" s="23" t="s">
        <v>113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16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298" t="str">
        <f>E7</f>
        <v>Krasíkov-demolice TO se skladem</v>
      </c>
      <c r="F127" s="299"/>
      <c r="G127" s="299"/>
      <c r="H127" s="299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85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6"/>
      <c r="D129" s="36"/>
      <c r="E129" s="269" t="str">
        <f>E9</f>
        <v>01 - Krasíkov TO se skladem</v>
      </c>
      <c r="F129" s="300"/>
      <c r="G129" s="300"/>
      <c r="H129" s="300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9" t="s">
        <v>20</v>
      </c>
      <c r="D131" s="36"/>
      <c r="E131" s="36"/>
      <c r="F131" s="27" t="str">
        <f>F12</f>
        <v xml:space="preserve"> </v>
      </c>
      <c r="G131" s="36"/>
      <c r="H131" s="36"/>
      <c r="I131" s="29" t="s">
        <v>22</v>
      </c>
      <c r="J131" s="66" t="str">
        <f>IF(J12="","",J12)</f>
        <v>10. 4. 2024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24</v>
      </c>
      <c r="D133" s="36"/>
      <c r="E133" s="36"/>
      <c r="F133" s="27" t="str">
        <f>E15</f>
        <v xml:space="preserve"> </v>
      </c>
      <c r="G133" s="36"/>
      <c r="H133" s="36"/>
      <c r="I133" s="29" t="s">
        <v>29</v>
      </c>
      <c r="J133" s="32" t="str">
        <f>E21</f>
        <v xml:space="preserve"> 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27</v>
      </c>
      <c r="D134" s="36"/>
      <c r="E134" s="36"/>
      <c r="F134" s="27" t="str">
        <f>IF(E18="","",E18)</f>
        <v>Vyplň údaj</v>
      </c>
      <c r="G134" s="36"/>
      <c r="H134" s="36"/>
      <c r="I134" s="29" t="s">
        <v>31</v>
      </c>
      <c r="J134" s="32" t="str">
        <f>E24</f>
        <v xml:space="preserve"> 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1" customFormat="1" ht="29.25" customHeight="1">
      <c r="A136" s="155"/>
      <c r="B136" s="156"/>
      <c r="C136" s="157" t="s">
        <v>114</v>
      </c>
      <c r="D136" s="158" t="s">
        <v>58</v>
      </c>
      <c r="E136" s="158" t="s">
        <v>54</v>
      </c>
      <c r="F136" s="158" t="s">
        <v>55</v>
      </c>
      <c r="G136" s="158" t="s">
        <v>115</v>
      </c>
      <c r="H136" s="158" t="s">
        <v>116</v>
      </c>
      <c r="I136" s="158" t="s">
        <v>117</v>
      </c>
      <c r="J136" s="158" t="s">
        <v>89</v>
      </c>
      <c r="K136" s="159" t="s">
        <v>118</v>
      </c>
      <c r="L136" s="160"/>
      <c r="M136" s="75" t="s">
        <v>1</v>
      </c>
      <c r="N136" s="76" t="s">
        <v>37</v>
      </c>
      <c r="O136" s="76" t="s">
        <v>119</v>
      </c>
      <c r="P136" s="76" t="s">
        <v>120</v>
      </c>
      <c r="Q136" s="76" t="s">
        <v>121</v>
      </c>
      <c r="R136" s="76" t="s">
        <v>122</v>
      </c>
      <c r="S136" s="76" t="s">
        <v>123</v>
      </c>
      <c r="T136" s="77" t="s">
        <v>124</v>
      </c>
      <c r="U136" s="155"/>
      <c r="V136" s="155"/>
      <c r="W136" s="155"/>
      <c r="X136" s="155"/>
      <c r="Y136" s="155"/>
      <c r="Z136" s="155"/>
      <c r="AA136" s="155"/>
      <c r="AB136" s="155"/>
      <c r="AC136" s="155"/>
      <c r="AD136" s="155"/>
      <c r="AE136" s="155"/>
    </row>
    <row r="137" spans="1:65" s="2" customFormat="1" ht="22.9" customHeight="1">
      <c r="A137" s="34"/>
      <c r="B137" s="35"/>
      <c r="C137" s="82" t="s">
        <v>125</v>
      </c>
      <c r="D137" s="36"/>
      <c r="E137" s="36"/>
      <c r="F137" s="36"/>
      <c r="G137" s="36"/>
      <c r="H137" s="36"/>
      <c r="I137" s="36"/>
      <c r="J137" s="161">
        <f>BK137</f>
        <v>0</v>
      </c>
      <c r="K137" s="36"/>
      <c r="L137" s="39"/>
      <c r="M137" s="78"/>
      <c r="N137" s="162"/>
      <c r="O137" s="79"/>
      <c r="P137" s="163">
        <f>P138+P322+P547+P571+P581</f>
        <v>0</v>
      </c>
      <c r="Q137" s="79"/>
      <c r="R137" s="163">
        <f>R138+R322+R547+R571+R581</f>
        <v>162.09015099999999</v>
      </c>
      <c r="S137" s="79"/>
      <c r="T137" s="164">
        <f>T138+T322+T547+T571+T581</f>
        <v>817.37928980000004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72</v>
      </c>
      <c r="AU137" s="17" t="s">
        <v>91</v>
      </c>
      <c r="BK137" s="165">
        <f>BK138+BK322+BK547+BK571+BK581</f>
        <v>0</v>
      </c>
    </row>
    <row r="138" spans="1:65" s="12" customFormat="1" ht="25.9" customHeight="1">
      <c r="B138" s="166"/>
      <c r="C138" s="167"/>
      <c r="D138" s="168" t="s">
        <v>72</v>
      </c>
      <c r="E138" s="169" t="s">
        <v>126</v>
      </c>
      <c r="F138" s="169" t="s">
        <v>127</v>
      </c>
      <c r="G138" s="167"/>
      <c r="H138" s="167"/>
      <c r="I138" s="170"/>
      <c r="J138" s="171">
        <f>BK138</f>
        <v>0</v>
      </c>
      <c r="K138" s="167"/>
      <c r="L138" s="172"/>
      <c r="M138" s="173"/>
      <c r="N138" s="174"/>
      <c r="O138" s="174"/>
      <c r="P138" s="175">
        <f>P139+P179+P186+P251+P267</f>
        <v>0</v>
      </c>
      <c r="Q138" s="174"/>
      <c r="R138" s="175">
        <f>R139+R179+R186+R251+R267</f>
        <v>160.01631900000001</v>
      </c>
      <c r="S138" s="174"/>
      <c r="T138" s="176">
        <f>T139+T179+T186+T251+T267</f>
        <v>795.02396800000008</v>
      </c>
      <c r="AR138" s="177" t="s">
        <v>81</v>
      </c>
      <c r="AT138" s="178" t="s">
        <v>72</v>
      </c>
      <c r="AU138" s="178" t="s">
        <v>73</v>
      </c>
      <c r="AY138" s="177" t="s">
        <v>128</v>
      </c>
      <c r="BK138" s="179">
        <f>BK139+BK179+BK186+BK251+BK267</f>
        <v>0</v>
      </c>
    </row>
    <row r="139" spans="1:65" s="12" customFormat="1" ht="22.9" customHeight="1">
      <c r="B139" s="166"/>
      <c r="C139" s="167"/>
      <c r="D139" s="168" t="s">
        <v>72</v>
      </c>
      <c r="E139" s="180" t="s">
        <v>81</v>
      </c>
      <c r="F139" s="180" t="s">
        <v>129</v>
      </c>
      <c r="G139" s="167"/>
      <c r="H139" s="167"/>
      <c r="I139" s="170"/>
      <c r="J139" s="181">
        <f>BK139</f>
        <v>0</v>
      </c>
      <c r="K139" s="167"/>
      <c r="L139" s="172"/>
      <c r="M139" s="173"/>
      <c r="N139" s="174"/>
      <c r="O139" s="174"/>
      <c r="P139" s="175">
        <f>SUM(P140:P178)</f>
        <v>0</v>
      </c>
      <c r="Q139" s="174"/>
      <c r="R139" s="175">
        <f>SUM(R140:R178)</f>
        <v>159.98403400000001</v>
      </c>
      <c r="S139" s="174"/>
      <c r="T139" s="176">
        <f>SUM(T140:T178)</f>
        <v>0</v>
      </c>
      <c r="AR139" s="177" t="s">
        <v>81</v>
      </c>
      <c r="AT139" s="178" t="s">
        <v>72</v>
      </c>
      <c r="AU139" s="178" t="s">
        <v>81</v>
      </c>
      <c r="AY139" s="177" t="s">
        <v>128</v>
      </c>
      <c r="BK139" s="179">
        <f>SUM(BK140:BK178)</f>
        <v>0</v>
      </c>
    </row>
    <row r="140" spans="1:65" s="2" customFormat="1" ht="37.9" customHeight="1">
      <c r="A140" s="34"/>
      <c r="B140" s="35"/>
      <c r="C140" s="182" t="s">
        <v>81</v>
      </c>
      <c r="D140" s="182" t="s">
        <v>130</v>
      </c>
      <c r="E140" s="183" t="s">
        <v>131</v>
      </c>
      <c r="F140" s="184" t="s">
        <v>132</v>
      </c>
      <c r="G140" s="185" t="s">
        <v>133</v>
      </c>
      <c r="H140" s="186">
        <v>136</v>
      </c>
      <c r="I140" s="187"/>
      <c r="J140" s="188">
        <f>ROUND(I140*H140,2)</f>
        <v>0</v>
      </c>
      <c r="K140" s="184" t="s">
        <v>134</v>
      </c>
      <c r="L140" s="39"/>
      <c r="M140" s="189" t="s">
        <v>1</v>
      </c>
      <c r="N140" s="190" t="s">
        <v>38</v>
      </c>
      <c r="O140" s="71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3" t="s">
        <v>135</v>
      </c>
      <c r="AT140" s="193" t="s">
        <v>130</v>
      </c>
      <c r="AU140" s="193" t="s">
        <v>83</v>
      </c>
      <c r="AY140" s="17" t="s">
        <v>128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7" t="s">
        <v>81</v>
      </c>
      <c r="BK140" s="194">
        <f>ROUND(I140*H140,2)</f>
        <v>0</v>
      </c>
      <c r="BL140" s="17" t="s">
        <v>135</v>
      </c>
      <c r="BM140" s="193" t="s">
        <v>136</v>
      </c>
    </row>
    <row r="141" spans="1:65" s="2" customFormat="1" ht="29.25">
      <c r="A141" s="34"/>
      <c r="B141" s="35"/>
      <c r="C141" s="36"/>
      <c r="D141" s="195" t="s">
        <v>137</v>
      </c>
      <c r="E141" s="36"/>
      <c r="F141" s="196" t="s">
        <v>138</v>
      </c>
      <c r="G141" s="36"/>
      <c r="H141" s="36"/>
      <c r="I141" s="197"/>
      <c r="J141" s="36"/>
      <c r="K141" s="36"/>
      <c r="L141" s="39"/>
      <c r="M141" s="198"/>
      <c r="N141" s="19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137</v>
      </c>
      <c r="AU141" s="17" t="s">
        <v>83</v>
      </c>
    </row>
    <row r="142" spans="1:65" s="2" customFormat="1" ht="11.25">
      <c r="A142" s="34"/>
      <c r="B142" s="35"/>
      <c r="C142" s="36"/>
      <c r="D142" s="200" t="s">
        <v>139</v>
      </c>
      <c r="E142" s="36"/>
      <c r="F142" s="201" t="s">
        <v>140</v>
      </c>
      <c r="G142" s="36"/>
      <c r="H142" s="36"/>
      <c r="I142" s="197"/>
      <c r="J142" s="36"/>
      <c r="K142" s="36"/>
      <c r="L142" s="39"/>
      <c r="M142" s="198"/>
      <c r="N142" s="19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139</v>
      </c>
      <c r="AU142" s="17" t="s">
        <v>83</v>
      </c>
    </row>
    <row r="143" spans="1:65" s="13" customFormat="1" ht="11.25">
      <c r="B143" s="202"/>
      <c r="C143" s="203"/>
      <c r="D143" s="195" t="s">
        <v>141</v>
      </c>
      <c r="E143" s="204" t="s">
        <v>1</v>
      </c>
      <c r="F143" s="205" t="s">
        <v>142</v>
      </c>
      <c r="G143" s="203"/>
      <c r="H143" s="206">
        <v>136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141</v>
      </c>
      <c r="AU143" s="212" t="s">
        <v>83</v>
      </c>
      <c r="AV143" s="13" t="s">
        <v>83</v>
      </c>
      <c r="AW143" s="13" t="s">
        <v>30</v>
      </c>
      <c r="AX143" s="13" t="s">
        <v>73</v>
      </c>
      <c r="AY143" s="212" t="s">
        <v>128</v>
      </c>
    </row>
    <row r="144" spans="1:65" s="14" customFormat="1" ht="11.25">
      <c r="B144" s="213"/>
      <c r="C144" s="214"/>
      <c r="D144" s="195" t="s">
        <v>141</v>
      </c>
      <c r="E144" s="215" t="s">
        <v>1</v>
      </c>
      <c r="F144" s="216" t="s">
        <v>143</v>
      </c>
      <c r="G144" s="214"/>
      <c r="H144" s="217">
        <v>136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141</v>
      </c>
      <c r="AU144" s="223" t="s">
        <v>83</v>
      </c>
      <c r="AV144" s="14" t="s">
        <v>135</v>
      </c>
      <c r="AW144" s="14" t="s">
        <v>30</v>
      </c>
      <c r="AX144" s="14" t="s">
        <v>81</v>
      </c>
      <c r="AY144" s="223" t="s">
        <v>128</v>
      </c>
    </row>
    <row r="145" spans="1:65" s="2" customFormat="1" ht="44.25" customHeight="1">
      <c r="A145" s="34"/>
      <c r="B145" s="35"/>
      <c r="C145" s="182" t="s">
        <v>83</v>
      </c>
      <c r="D145" s="182" t="s">
        <v>130</v>
      </c>
      <c r="E145" s="183" t="s">
        <v>144</v>
      </c>
      <c r="F145" s="184" t="s">
        <v>145</v>
      </c>
      <c r="G145" s="185" t="s">
        <v>146</v>
      </c>
      <c r="H145" s="186">
        <v>18.48</v>
      </c>
      <c r="I145" s="187"/>
      <c r="J145" s="188">
        <f>ROUND(I145*H145,2)</f>
        <v>0</v>
      </c>
      <c r="K145" s="184" t="s">
        <v>134</v>
      </c>
      <c r="L145" s="39"/>
      <c r="M145" s="189" t="s">
        <v>1</v>
      </c>
      <c r="N145" s="190" t="s">
        <v>38</v>
      </c>
      <c r="O145" s="71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3" t="s">
        <v>135</v>
      </c>
      <c r="AT145" s="193" t="s">
        <v>130</v>
      </c>
      <c r="AU145" s="193" t="s">
        <v>83</v>
      </c>
      <c r="AY145" s="17" t="s">
        <v>128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7" t="s">
        <v>81</v>
      </c>
      <c r="BK145" s="194">
        <f>ROUND(I145*H145,2)</f>
        <v>0</v>
      </c>
      <c r="BL145" s="17" t="s">
        <v>135</v>
      </c>
      <c r="BM145" s="193" t="s">
        <v>135</v>
      </c>
    </row>
    <row r="146" spans="1:65" s="2" customFormat="1" ht="29.25">
      <c r="A146" s="34"/>
      <c r="B146" s="35"/>
      <c r="C146" s="36"/>
      <c r="D146" s="195" t="s">
        <v>137</v>
      </c>
      <c r="E146" s="36"/>
      <c r="F146" s="196" t="s">
        <v>145</v>
      </c>
      <c r="G146" s="36"/>
      <c r="H146" s="36"/>
      <c r="I146" s="197"/>
      <c r="J146" s="36"/>
      <c r="K146" s="36"/>
      <c r="L146" s="39"/>
      <c r="M146" s="198"/>
      <c r="N146" s="199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137</v>
      </c>
      <c r="AU146" s="17" t="s">
        <v>83</v>
      </c>
    </row>
    <row r="147" spans="1:65" s="2" customFormat="1" ht="11.25">
      <c r="A147" s="34"/>
      <c r="B147" s="35"/>
      <c r="C147" s="36"/>
      <c r="D147" s="200" t="s">
        <v>139</v>
      </c>
      <c r="E147" s="36"/>
      <c r="F147" s="201" t="s">
        <v>147</v>
      </c>
      <c r="G147" s="36"/>
      <c r="H147" s="36"/>
      <c r="I147" s="197"/>
      <c r="J147" s="36"/>
      <c r="K147" s="36"/>
      <c r="L147" s="39"/>
      <c r="M147" s="198"/>
      <c r="N147" s="199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139</v>
      </c>
      <c r="AU147" s="17" t="s">
        <v>83</v>
      </c>
    </row>
    <row r="148" spans="1:65" s="13" customFormat="1" ht="11.25">
      <c r="B148" s="202"/>
      <c r="C148" s="203"/>
      <c r="D148" s="195" t="s">
        <v>141</v>
      </c>
      <c r="E148" s="204" t="s">
        <v>1</v>
      </c>
      <c r="F148" s="205" t="s">
        <v>148</v>
      </c>
      <c r="G148" s="203"/>
      <c r="H148" s="206">
        <v>18.48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141</v>
      </c>
      <c r="AU148" s="212" t="s">
        <v>83</v>
      </c>
      <c r="AV148" s="13" t="s">
        <v>83</v>
      </c>
      <c r="AW148" s="13" t="s">
        <v>30</v>
      </c>
      <c r="AX148" s="13" t="s">
        <v>73</v>
      </c>
      <c r="AY148" s="212" t="s">
        <v>128</v>
      </c>
    </row>
    <row r="149" spans="1:65" s="14" customFormat="1" ht="11.25">
      <c r="B149" s="213"/>
      <c r="C149" s="214"/>
      <c r="D149" s="195" t="s">
        <v>141</v>
      </c>
      <c r="E149" s="215" t="s">
        <v>1</v>
      </c>
      <c r="F149" s="216" t="s">
        <v>143</v>
      </c>
      <c r="G149" s="214"/>
      <c r="H149" s="217">
        <v>18.48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141</v>
      </c>
      <c r="AU149" s="223" t="s">
        <v>83</v>
      </c>
      <c r="AV149" s="14" t="s">
        <v>135</v>
      </c>
      <c r="AW149" s="14" t="s">
        <v>30</v>
      </c>
      <c r="AX149" s="14" t="s">
        <v>81</v>
      </c>
      <c r="AY149" s="223" t="s">
        <v>128</v>
      </c>
    </row>
    <row r="150" spans="1:65" s="2" customFormat="1" ht="16.5" customHeight="1">
      <c r="A150" s="34"/>
      <c r="B150" s="35"/>
      <c r="C150" s="224" t="s">
        <v>149</v>
      </c>
      <c r="D150" s="224" t="s">
        <v>150</v>
      </c>
      <c r="E150" s="225" t="s">
        <v>151</v>
      </c>
      <c r="F150" s="226" t="s">
        <v>152</v>
      </c>
      <c r="G150" s="227" t="s">
        <v>153</v>
      </c>
      <c r="H150" s="228">
        <v>33.264000000000003</v>
      </c>
      <c r="I150" s="229"/>
      <c r="J150" s="230">
        <f>ROUND(I150*H150,2)</f>
        <v>0</v>
      </c>
      <c r="K150" s="226" t="s">
        <v>134</v>
      </c>
      <c r="L150" s="231"/>
      <c r="M150" s="232" t="s">
        <v>1</v>
      </c>
      <c r="N150" s="233" t="s">
        <v>38</v>
      </c>
      <c r="O150" s="71"/>
      <c r="P150" s="191">
        <f>O150*H150</f>
        <v>0</v>
      </c>
      <c r="Q150" s="191">
        <v>1</v>
      </c>
      <c r="R150" s="191">
        <f>Q150*H150</f>
        <v>33.264000000000003</v>
      </c>
      <c r="S150" s="191">
        <v>0</v>
      </c>
      <c r="T150" s="19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3" t="s">
        <v>154</v>
      </c>
      <c r="AT150" s="193" t="s">
        <v>150</v>
      </c>
      <c r="AU150" s="193" t="s">
        <v>83</v>
      </c>
      <c r="AY150" s="17" t="s">
        <v>128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7" t="s">
        <v>81</v>
      </c>
      <c r="BK150" s="194">
        <f>ROUND(I150*H150,2)</f>
        <v>0</v>
      </c>
      <c r="BL150" s="17" t="s">
        <v>135</v>
      </c>
      <c r="BM150" s="193" t="s">
        <v>155</v>
      </c>
    </row>
    <row r="151" spans="1:65" s="2" customFormat="1" ht="11.25">
      <c r="A151" s="34"/>
      <c r="B151" s="35"/>
      <c r="C151" s="36"/>
      <c r="D151" s="195" t="s">
        <v>137</v>
      </c>
      <c r="E151" s="36"/>
      <c r="F151" s="196" t="s">
        <v>152</v>
      </c>
      <c r="G151" s="36"/>
      <c r="H151" s="36"/>
      <c r="I151" s="197"/>
      <c r="J151" s="36"/>
      <c r="K151" s="36"/>
      <c r="L151" s="39"/>
      <c r="M151" s="198"/>
      <c r="N151" s="199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137</v>
      </c>
      <c r="AU151" s="17" t="s">
        <v>83</v>
      </c>
    </row>
    <row r="152" spans="1:65" s="13" customFormat="1" ht="11.25">
      <c r="B152" s="202"/>
      <c r="C152" s="203"/>
      <c r="D152" s="195" t="s">
        <v>141</v>
      </c>
      <c r="E152" s="204" t="s">
        <v>1</v>
      </c>
      <c r="F152" s="205" t="s">
        <v>156</v>
      </c>
      <c r="G152" s="203"/>
      <c r="H152" s="206">
        <v>33.264000000000003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141</v>
      </c>
      <c r="AU152" s="212" t="s">
        <v>83</v>
      </c>
      <c r="AV152" s="13" t="s">
        <v>83</v>
      </c>
      <c r="AW152" s="13" t="s">
        <v>30</v>
      </c>
      <c r="AX152" s="13" t="s">
        <v>73</v>
      </c>
      <c r="AY152" s="212" t="s">
        <v>128</v>
      </c>
    </row>
    <row r="153" spans="1:65" s="14" customFormat="1" ht="11.25">
      <c r="B153" s="213"/>
      <c r="C153" s="214"/>
      <c r="D153" s="195" t="s">
        <v>141</v>
      </c>
      <c r="E153" s="215" t="s">
        <v>1</v>
      </c>
      <c r="F153" s="216" t="s">
        <v>143</v>
      </c>
      <c r="G153" s="214"/>
      <c r="H153" s="217">
        <v>33.264000000000003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141</v>
      </c>
      <c r="AU153" s="223" t="s">
        <v>83</v>
      </c>
      <c r="AV153" s="14" t="s">
        <v>135</v>
      </c>
      <c r="AW153" s="14" t="s">
        <v>30</v>
      </c>
      <c r="AX153" s="14" t="s">
        <v>81</v>
      </c>
      <c r="AY153" s="223" t="s">
        <v>128</v>
      </c>
    </row>
    <row r="154" spans="1:65" s="2" customFormat="1" ht="55.5" customHeight="1">
      <c r="A154" s="34"/>
      <c r="B154" s="35"/>
      <c r="C154" s="182" t="s">
        <v>135</v>
      </c>
      <c r="D154" s="182" t="s">
        <v>130</v>
      </c>
      <c r="E154" s="183" t="s">
        <v>157</v>
      </c>
      <c r="F154" s="184" t="s">
        <v>158</v>
      </c>
      <c r="G154" s="185" t="s">
        <v>133</v>
      </c>
      <c r="H154" s="186">
        <v>301.7</v>
      </c>
      <c r="I154" s="187"/>
      <c r="J154" s="188">
        <f>ROUND(I154*H154,2)</f>
        <v>0</v>
      </c>
      <c r="K154" s="184" t="s">
        <v>134</v>
      </c>
      <c r="L154" s="39"/>
      <c r="M154" s="189" t="s">
        <v>1</v>
      </c>
      <c r="N154" s="190" t="s">
        <v>38</v>
      </c>
      <c r="O154" s="71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3" t="s">
        <v>135</v>
      </c>
      <c r="AT154" s="193" t="s">
        <v>130</v>
      </c>
      <c r="AU154" s="193" t="s">
        <v>83</v>
      </c>
      <c r="AY154" s="17" t="s">
        <v>128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7" t="s">
        <v>81</v>
      </c>
      <c r="BK154" s="194">
        <f>ROUND(I154*H154,2)</f>
        <v>0</v>
      </c>
      <c r="BL154" s="17" t="s">
        <v>135</v>
      </c>
      <c r="BM154" s="193" t="s">
        <v>154</v>
      </c>
    </row>
    <row r="155" spans="1:65" s="2" customFormat="1" ht="29.25">
      <c r="A155" s="34"/>
      <c r="B155" s="35"/>
      <c r="C155" s="36"/>
      <c r="D155" s="195" t="s">
        <v>137</v>
      </c>
      <c r="E155" s="36"/>
      <c r="F155" s="196" t="s">
        <v>158</v>
      </c>
      <c r="G155" s="36"/>
      <c r="H155" s="36"/>
      <c r="I155" s="197"/>
      <c r="J155" s="36"/>
      <c r="K155" s="36"/>
      <c r="L155" s="39"/>
      <c r="M155" s="198"/>
      <c r="N155" s="199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137</v>
      </c>
      <c r="AU155" s="17" t="s">
        <v>83</v>
      </c>
    </row>
    <row r="156" spans="1:65" s="2" customFormat="1" ht="11.25">
      <c r="A156" s="34"/>
      <c r="B156" s="35"/>
      <c r="C156" s="36"/>
      <c r="D156" s="200" t="s">
        <v>139</v>
      </c>
      <c r="E156" s="36"/>
      <c r="F156" s="201" t="s">
        <v>159</v>
      </c>
      <c r="G156" s="36"/>
      <c r="H156" s="36"/>
      <c r="I156" s="197"/>
      <c r="J156" s="36"/>
      <c r="K156" s="36"/>
      <c r="L156" s="39"/>
      <c r="M156" s="198"/>
      <c r="N156" s="199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139</v>
      </c>
      <c r="AU156" s="17" t="s">
        <v>83</v>
      </c>
    </row>
    <row r="157" spans="1:65" s="15" customFormat="1" ht="11.25">
      <c r="B157" s="234"/>
      <c r="C157" s="235"/>
      <c r="D157" s="195" t="s">
        <v>141</v>
      </c>
      <c r="E157" s="236" t="s">
        <v>1</v>
      </c>
      <c r="F157" s="237" t="s">
        <v>160</v>
      </c>
      <c r="G157" s="235"/>
      <c r="H157" s="236" t="s">
        <v>1</v>
      </c>
      <c r="I157" s="238"/>
      <c r="J157" s="235"/>
      <c r="K157" s="235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141</v>
      </c>
      <c r="AU157" s="243" t="s">
        <v>83</v>
      </c>
      <c r="AV157" s="15" t="s">
        <v>81</v>
      </c>
      <c r="AW157" s="15" t="s">
        <v>30</v>
      </c>
      <c r="AX157" s="15" t="s">
        <v>73</v>
      </c>
      <c r="AY157" s="243" t="s">
        <v>128</v>
      </c>
    </row>
    <row r="158" spans="1:65" s="13" customFormat="1" ht="11.25">
      <c r="B158" s="202"/>
      <c r="C158" s="203"/>
      <c r="D158" s="195" t="s">
        <v>141</v>
      </c>
      <c r="E158" s="204" t="s">
        <v>1</v>
      </c>
      <c r="F158" s="205" t="s">
        <v>161</v>
      </c>
      <c r="G158" s="203"/>
      <c r="H158" s="206">
        <v>201.96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141</v>
      </c>
      <c r="AU158" s="212" t="s">
        <v>83</v>
      </c>
      <c r="AV158" s="13" t="s">
        <v>83</v>
      </c>
      <c r="AW158" s="13" t="s">
        <v>30</v>
      </c>
      <c r="AX158" s="13" t="s">
        <v>73</v>
      </c>
      <c r="AY158" s="212" t="s">
        <v>128</v>
      </c>
    </row>
    <row r="159" spans="1:65" s="15" customFormat="1" ht="11.25">
      <c r="B159" s="234"/>
      <c r="C159" s="235"/>
      <c r="D159" s="195" t="s">
        <v>141</v>
      </c>
      <c r="E159" s="236" t="s">
        <v>1</v>
      </c>
      <c r="F159" s="237" t="s">
        <v>162</v>
      </c>
      <c r="G159" s="235"/>
      <c r="H159" s="236" t="s">
        <v>1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141</v>
      </c>
      <c r="AU159" s="243" t="s">
        <v>83</v>
      </c>
      <c r="AV159" s="15" t="s">
        <v>81</v>
      </c>
      <c r="AW159" s="15" t="s">
        <v>30</v>
      </c>
      <c r="AX159" s="15" t="s">
        <v>73</v>
      </c>
      <c r="AY159" s="243" t="s">
        <v>128</v>
      </c>
    </row>
    <row r="160" spans="1:65" s="13" customFormat="1" ht="11.25">
      <c r="B160" s="202"/>
      <c r="C160" s="203"/>
      <c r="D160" s="195" t="s">
        <v>141</v>
      </c>
      <c r="E160" s="204" t="s">
        <v>1</v>
      </c>
      <c r="F160" s="205" t="s">
        <v>163</v>
      </c>
      <c r="G160" s="203"/>
      <c r="H160" s="206">
        <v>38.94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141</v>
      </c>
      <c r="AU160" s="212" t="s">
        <v>83</v>
      </c>
      <c r="AV160" s="13" t="s">
        <v>83</v>
      </c>
      <c r="AW160" s="13" t="s">
        <v>30</v>
      </c>
      <c r="AX160" s="13" t="s">
        <v>73</v>
      </c>
      <c r="AY160" s="212" t="s">
        <v>128</v>
      </c>
    </row>
    <row r="161" spans="1:65" s="13" customFormat="1" ht="11.25">
      <c r="B161" s="202"/>
      <c r="C161" s="203"/>
      <c r="D161" s="195" t="s">
        <v>141</v>
      </c>
      <c r="E161" s="204" t="s">
        <v>1</v>
      </c>
      <c r="F161" s="205" t="s">
        <v>164</v>
      </c>
      <c r="G161" s="203"/>
      <c r="H161" s="206">
        <v>60.8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141</v>
      </c>
      <c r="AU161" s="212" t="s">
        <v>83</v>
      </c>
      <c r="AV161" s="13" t="s">
        <v>83</v>
      </c>
      <c r="AW161" s="13" t="s">
        <v>30</v>
      </c>
      <c r="AX161" s="13" t="s">
        <v>73</v>
      </c>
      <c r="AY161" s="212" t="s">
        <v>128</v>
      </c>
    </row>
    <row r="162" spans="1:65" s="14" customFormat="1" ht="11.25">
      <c r="B162" s="213"/>
      <c r="C162" s="214"/>
      <c r="D162" s="195" t="s">
        <v>141</v>
      </c>
      <c r="E162" s="215" t="s">
        <v>1</v>
      </c>
      <c r="F162" s="216" t="s">
        <v>143</v>
      </c>
      <c r="G162" s="214"/>
      <c r="H162" s="217">
        <v>301.7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141</v>
      </c>
      <c r="AU162" s="223" t="s">
        <v>83</v>
      </c>
      <c r="AV162" s="14" t="s">
        <v>135</v>
      </c>
      <c r="AW162" s="14" t="s">
        <v>30</v>
      </c>
      <c r="AX162" s="14" t="s">
        <v>81</v>
      </c>
      <c r="AY162" s="223" t="s">
        <v>128</v>
      </c>
    </row>
    <row r="163" spans="1:65" s="2" customFormat="1" ht="16.5" customHeight="1">
      <c r="A163" s="34"/>
      <c r="B163" s="35"/>
      <c r="C163" s="224" t="s">
        <v>165</v>
      </c>
      <c r="D163" s="224" t="s">
        <v>150</v>
      </c>
      <c r="E163" s="225" t="s">
        <v>166</v>
      </c>
      <c r="F163" s="226" t="s">
        <v>167</v>
      </c>
      <c r="G163" s="227" t="s">
        <v>153</v>
      </c>
      <c r="H163" s="228">
        <v>126.714</v>
      </c>
      <c r="I163" s="229"/>
      <c r="J163" s="230">
        <f>ROUND(I163*H163,2)</f>
        <v>0</v>
      </c>
      <c r="K163" s="226" t="s">
        <v>134</v>
      </c>
      <c r="L163" s="231"/>
      <c r="M163" s="232" t="s">
        <v>1</v>
      </c>
      <c r="N163" s="233" t="s">
        <v>38</v>
      </c>
      <c r="O163" s="71"/>
      <c r="P163" s="191">
        <f>O163*H163</f>
        <v>0</v>
      </c>
      <c r="Q163" s="191">
        <v>1</v>
      </c>
      <c r="R163" s="191">
        <f>Q163*H163</f>
        <v>126.714</v>
      </c>
      <c r="S163" s="191">
        <v>0</v>
      </c>
      <c r="T163" s="19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3" t="s">
        <v>154</v>
      </c>
      <c r="AT163" s="193" t="s">
        <v>150</v>
      </c>
      <c r="AU163" s="193" t="s">
        <v>83</v>
      </c>
      <c r="AY163" s="17" t="s">
        <v>128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7" t="s">
        <v>81</v>
      </c>
      <c r="BK163" s="194">
        <f>ROUND(I163*H163,2)</f>
        <v>0</v>
      </c>
      <c r="BL163" s="17" t="s">
        <v>135</v>
      </c>
      <c r="BM163" s="193" t="s">
        <v>168</v>
      </c>
    </row>
    <row r="164" spans="1:65" s="2" customFormat="1" ht="11.25">
      <c r="A164" s="34"/>
      <c r="B164" s="35"/>
      <c r="C164" s="36"/>
      <c r="D164" s="195" t="s">
        <v>137</v>
      </c>
      <c r="E164" s="36"/>
      <c r="F164" s="196" t="s">
        <v>167</v>
      </c>
      <c r="G164" s="36"/>
      <c r="H164" s="36"/>
      <c r="I164" s="197"/>
      <c r="J164" s="36"/>
      <c r="K164" s="36"/>
      <c r="L164" s="39"/>
      <c r="M164" s="198"/>
      <c r="N164" s="19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137</v>
      </c>
      <c r="AU164" s="17" t="s">
        <v>83</v>
      </c>
    </row>
    <row r="165" spans="1:65" s="2" customFormat="1" ht="24.2" customHeight="1">
      <c r="A165" s="34"/>
      <c r="B165" s="35"/>
      <c r="C165" s="182" t="s">
        <v>155</v>
      </c>
      <c r="D165" s="182" t="s">
        <v>130</v>
      </c>
      <c r="E165" s="183" t="s">
        <v>169</v>
      </c>
      <c r="F165" s="184" t="s">
        <v>170</v>
      </c>
      <c r="G165" s="185" t="s">
        <v>133</v>
      </c>
      <c r="H165" s="186">
        <v>301.7</v>
      </c>
      <c r="I165" s="187"/>
      <c r="J165" s="188">
        <f>ROUND(I165*H165,2)</f>
        <v>0</v>
      </c>
      <c r="K165" s="184" t="s">
        <v>134</v>
      </c>
      <c r="L165" s="39"/>
      <c r="M165" s="189" t="s">
        <v>1</v>
      </c>
      <c r="N165" s="190" t="s">
        <v>38</v>
      </c>
      <c r="O165" s="71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3" t="s">
        <v>135</v>
      </c>
      <c r="AT165" s="193" t="s">
        <v>130</v>
      </c>
      <c r="AU165" s="193" t="s">
        <v>83</v>
      </c>
      <c r="AY165" s="17" t="s">
        <v>128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7" t="s">
        <v>81</v>
      </c>
      <c r="BK165" s="194">
        <f>ROUND(I165*H165,2)</f>
        <v>0</v>
      </c>
      <c r="BL165" s="17" t="s">
        <v>135</v>
      </c>
      <c r="BM165" s="193" t="s">
        <v>171</v>
      </c>
    </row>
    <row r="166" spans="1:65" s="2" customFormat="1" ht="19.5">
      <c r="A166" s="34"/>
      <c r="B166" s="35"/>
      <c r="C166" s="36"/>
      <c r="D166" s="195" t="s">
        <v>137</v>
      </c>
      <c r="E166" s="36"/>
      <c r="F166" s="196" t="s">
        <v>172</v>
      </c>
      <c r="G166" s="36"/>
      <c r="H166" s="36"/>
      <c r="I166" s="197"/>
      <c r="J166" s="36"/>
      <c r="K166" s="36"/>
      <c r="L166" s="39"/>
      <c r="M166" s="198"/>
      <c r="N166" s="19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137</v>
      </c>
      <c r="AU166" s="17" t="s">
        <v>83</v>
      </c>
    </row>
    <row r="167" spans="1:65" s="2" customFormat="1" ht="11.25">
      <c r="A167" s="34"/>
      <c r="B167" s="35"/>
      <c r="C167" s="36"/>
      <c r="D167" s="200" t="s">
        <v>139</v>
      </c>
      <c r="E167" s="36"/>
      <c r="F167" s="201" t="s">
        <v>173</v>
      </c>
      <c r="G167" s="36"/>
      <c r="H167" s="36"/>
      <c r="I167" s="197"/>
      <c r="J167" s="36"/>
      <c r="K167" s="36"/>
      <c r="L167" s="39"/>
      <c r="M167" s="198"/>
      <c r="N167" s="199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139</v>
      </c>
      <c r="AU167" s="17" t="s">
        <v>83</v>
      </c>
    </row>
    <row r="168" spans="1:65" s="15" customFormat="1" ht="11.25">
      <c r="B168" s="234"/>
      <c r="C168" s="235"/>
      <c r="D168" s="195" t="s">
        <v>141</v>
      </c>
      <c r="E168" s="236" t="s">
        <v>1</v>
      </c>
      <c r="F168" s="237" t="s">
        <v>160</v>
      </c>
      <c r="G168" s="235"/>
      <c r="H168" s="236" t="s">
        <v>1</v>
      </c>
      <c r="I168" s="238"/>
      <c r="J168" s="235"/>
      <c r="K168" s="235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141</v>
      </c>
      <c r="AU168" s="243" t="s">
        <v>83</v>
      </c>
      <c r="AV168" s="15" t="s">
        <v>81</v>
      </c>
      <c r="AW168" s="15" t="s">
        <v>30</v>
      </c>
      <c r="AX168" s="15" t="s">
        <v>73</v>
      </c>
      <c r="AY168" s="243" t="s">
        <v>128</v>
      </c>
    </row>
    <row r="169" spans="1:65" s="13" customFormat="1" ht="11.25">
      <c r="B169" s="202"/>
      <c r="C169" s="203"/>
      <c r="D169" s="195" t="s">
        <v>141</v>
      </c>
      <c r="E169" s="204" t="s">
        <v>1</v>
      </c>
      <c r="F169" s="205" t="s">
        <v>161</v>
      </c>
      <c r="G169" s="203"/>
      <c r="H169" s="206">
        <v>201.96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141</v>
      </c>
      <c r="AU169" s="212" t="s">
        <v>83</v>
      </c>
      <c r="AV169" s="13" t="s">
        <v>83</v>
      </c>
      <c r="AW169" s="13" t="s">
        <v>30</v>
      </c>
      <c r="AX169" s="13" t="s">
        <v>73</v>
      </c>
      <c r="AY169" s="212" t="s">
        <v>128</v>
      </c>
    </row>
    <row r="170" spans="1:65" s="15" customFormat="1" ht="11.25">
      <c r="B170" s="234"/>
      <c r="C170" s="235"/>
      <c r="D170" s="195" t="s">
        <v>141</v>
      </c>
      <c r="E170" s="236" t="s">
        <v>1</v>
      </c>
      <c r="F170" s="237" t="s">
        <v>162</v>
      </c>
      <c r="G170" s="235"/>
      <c r="H170" s="236" t="s">
        <v>1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141</v>
      </c>
      <c r="AU170" s="243" t="s">
        <v>83</v>
      </c>
      <c r="AV170" s="15" t="s">
        <v>81</v>
      </c>
      <c r="AW170" s="15" t="s">
        <v>30</v>
      </c>
      <c r="AX170" s="15" t="s">
        <v>73</v>
      </c>
      <c r="AY170" s="243" t="s">
        <v>128</v>
      </c>
    </row>
    <row r="171" spans="1:65" s="13" customFormat="1" ht="11.25">
      <c r="B171" s="202"/>
      <c r="C171" s="203"/>
      <c r="D171" s="195" t="s">
        <v>141</v>
      </c>
      <c r="E171" s="204" t="s">
        <v>1</v>
      </c>
      <c r="F171" s="205" t="s">
        <v>163</v>
      </c>
      <c r="G171" s="203"/>
      <c r="H171" s="206">
        <v>38.94</v>
      </c>
      <c r="I171" s="207"/>
      <c r="J171" s="203"/>
      <c r="K171" s="203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141</v>
      </c>
      <c r="AU171" s="212" t="s">
        <v>83</v>
      </c>
      <c r="AV171" s="13" t="s">
        <v>83</v>
      </c>
      <c r="AW171" s="13" t="s">
        <v>30</v>
      </c>
      <c r="AX171" s="13" t="s">
        <v>73</v>
      </c>
      <c r="AY171" s="212" t="s">
        <v>128</v>
      </c>
    </row>
    <row r="172" spans="1:65" s="13" customFormat="1" ht="11.25">
      <c r="B172" s="202"/>
      <c r="C172" s="203"/>
      <c r="D172" s="195" t="s">
        <v>141</v>
      </c>
      <c r="E172" s="204" t="s">
        <v>1</v>
      </c>
      <c r="F172" s="205" t="s">
        <v>164</v>
      </c>
      <c r="G172" s="203"/>
      <c r="H172" s="206">
        <v>60.8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141</v>
      </c>
      <c r="AU172" s="212" t="s">
        <v>83</v>
      </c>
      <c r="AV172" s="13" t="s">
        <v>83</v>
      </c>
      <c r="AW172" s="13" t="s">
        <v>30</v>
      </c>
      <c r="AX172" s="13" t="s">
        <v>73</v>
      </c>
      <c r="AY172" s="212" t="s">
        <v>128</v>
      </c>
    </row>
    <row r="173" spans="1:65" s="14" customFormat="1" ht="11.25">
      <c r="B173" s="213"/>
      <c r="C173" s="214"/>
      <c r="D173" s="195" t="s">
        <v>141</v>
      </c>
      <c r="E173" s="215" t="s">
        <v>1</v>
      </c>
      <c r="F173" s="216" t="s">
        <v>143</v>
      </c>
      <c r="G173" s="214"/>
      <c r="H173" s="217">
        <v>301.7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141</v>
      </c>
      <c r="AU173" s="223" t="s">
        <v>83</v>
      </c>
      <c r="AV173" s="14" t="s">
        <v>135</v>
      </c>
      <c r="AW173" s="14" t="s">
        <v>30</v>
      </c>
      <c r="AX173" s="14" t="s">
        <v>81</v>
      </c>
      <c r="AY173" s="223" t="s">
        <v>128</v>
      </c>
    </row>
    <row r="174" spans="1:65" s="2" customFormat="1" ht="16.5" customHeight="1">
      <c r="A174" s="34"/>
      <c r="B174" s="35"/>
      <c r="C174" s="224" t="s">
        <v>174</v>
      </c>
      <c r="D174" s="224" t="s">
        <v>150</v>
      </c>
      <c r="E174" s="225" t="s">
        <v>175</v>
      </c>
      <c r="F174" s="226" t="s">
        <v>176</v>
      </c>
      <c r="G174" s="227" t="s">
        <v>177</v>
      </c>
      <c r="H174" s="228">
        <v>6.0339999999999998</v>
      </c>
      <c r="I174" s="229"/>
      <c r="J174" s="230">
        <f>ROUND(I174*H174,2)</f>
        <v>0</v>
      </c>
      <c r="K174" s="226" t="s">
        <v>134</v>
      </c>
      <c r="L174" s="231"/>
      <c r="M174" s="232" t="s">
        <v>1</v>
      </c>
      <c r="N174" s="233" t="s">
        <v>38</v>
      </c>
      <c r="O174" s="71"/>
      <c r="P174" s="191">
        <f>O174*H174</f>
        <v>0</v>
      </c>
      <c r="Q174" s="191">
        <v>1E-3</v>
      </c>
      <c r="R174" s="191">
        <f>Q174*H174</f>
        <v>6.0340000000000003E-3</v>
      </c>
      <c r="S174" s="191">
        <v>0</v>
      </c>
      <c r="T174" s="19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3" t="s">
        <v>154</v>
      </c>
      <c r="AT174" s="193" t="s">
        <v>150</v>
      </c>
      <c r="AU174" s="193" t="s">
        <v>83</v>
      </c>
      <c r="AY174" s="17" t="s">
        <v>128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7" t="s">
        <v>81</v>
      </c>
      <c r="BK174" s="194">
        <f>ROUND(I174*H174,2)</f>
        <v>0</v>
      </c>
      <c r="BL174" s="17" t="s">
        <v>135</v>
      </c>
      <c r="BM174" s="193" t="s">
        <v>178</v>
      </c>
    </row>
    <row r="175" spans="1:65" s="2" customFormat="1" ht="11.25">
      <c r="A175" s="34"/>
      <c r="B175" s="35"/>
      <c r="C175" s="36"/>
      <c r="D175" s="195" t="s">
        <v>137</v>
      </c>
      <c r="E175" s="36"/>
      <c r="F175" s="196" t="s">
        <v>176</v>
      </c>
      <c r="G175" s="36"/>
      <c r="H175" s="36"/>
      <c r="I175" s="197"/>
      <c r="J175" s="36"/>
      <c r="K175" s="36"/>
      <c r="L175" s="39"/>
      <c r="M175" s="198"/>
      <c r="N175" s="199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137</v>
      </c>
      <c r="AU175" s="17" t="s">
        <v>83</v>
      </c>
    </row>
    <row r="176" spans="1:65" s="15" customFormat="1" ht="11.25">
      <c r="B176" s="234"/>
      <c r="C176" s="235"/>
      <c r="D176" s="195" t="s">
        <v>141</v>
      </c>
      <c r="E176" s="236" t="s">
        <v>1</v>
      </c>
      <c r="F176" s="237" t="s">
        <v>179</v>
      </c>
      <c r="G176" s="235"/>
      <c r="H176" s="236" t="s">
        <v>1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141</v>
      </c>
      <c r="AU176" s="243" t="s">
        <v>83</v>
      </c>
      <c r="AV176" s="15" t="s">
        <v>81</v>
      </c>
      <c r="AW176" s="15" t="s">
        <v>30</v>
      </c>
      <c r="AX176" s="15" t="s">
        <v>73</v>
      </c>
      <c r="AY176" s="243" t="s">
        <v>128</v>
      </c>
    </row>
    <row r="177" spans="1:65" s="13" customFormat="1" ht="11.25">
      <c r="B177" s="202"/>
      <c r="C177" s="203"/>
      <c r="D177" s="195" t="s">
        <v>141</v>
      </c>
      <c r="E177" s="204" t="s">
        <v>1</v>
      </c>
      <c r="F177" s="205" t="s">
        <v>180</v>
      </c>
      <c r="G177" s="203"/>
      <c r="H177" s="206">
        <v>6.0339999999999998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141</v>
      </c>
      <c r="AU177" s="212" t="s">
        <v>83</v>
      </c>
      <c r="AV177" s="13" t="s">
        <v>83</v>
      </c>
      <c r="AW177" s="13" t="s">
        <v>30</v>
      </c>
      <c r="AX177" s="13" t="s">
        <v>73</v>
      </c>
      <c r="AY177" s="212" t="s">
        <v>128</v>
      </c>
    </row>
    <row r="178" spans="1:65" s="14" customFormat="1" ht="11.25">
      <c r="B178" s="213"/>
      <c r="C178" s="214"/>
      <c r="D178" s="195" t="s">
        <v>141</v>
      </c>
      <c r="E178" s="215" t="s">
        <v>1</v>
      </c>
      <c r="F178" s="216" t="s">
        <v>143</v>
      </c>
      <c r="G178" s="214"/>
      <c r="H178" s="217">
        <v>6.0339999999999998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141</v>
      </c>
      <c r="AU178" s="223" t="s">
        <v>83</v>
      </c>
      <c r="AV178" s="14" t="s">
        <v>135</v>
      </c>
      <c r="AW178" s="14" t="s">
        <v>30</v>
      </c>
      <c r="AX178" s="14" t="s">
        <v>81</v>
      </c>
      <c r="AY178" s="223" t="s">
        <v>128</v>
      </c>
    </row>
    <row r="179" spans="1:65" s="12" customFormat="1" ht="22.9" customHeight="1">
      <c r="B179" s="166"/>
      <c r="C179" s="167"/>
      <c r="D179" s="168" t="s">
        <v>72</v>
      </c>
      <c r="E179" s="180" t="s">
        <v>181</v>
      </c>
      <c r="F179" s="180" t="s">
        <v>182</v>
      </c>
      <c r="G179" s="167"/>
      <c r="H179" s="167"/>
      <c r="I179" s="170"/>
      <c r="J179" s="181">
        <f>BK179</f>
        <v>0</v>
      </c>
      <c r="K179" s="167"/>
      <c r="L179" s="172"/>
      <c r="M179" s="173"/>
      <c r="N179" s="174"/>
      <c r="O179" s="174"/>
      <c r="P179" s="175">
        <f>SUM(P180:P185)</f>
        <v>0</v>
      </c>
      <c r="Q179" s="174"/>
      <c r="R179" s="175">
        <f>SUM(R180:R185)</f>
        <v>0</v>
      </c>
      <c r="S179" s="174"/>
      <c r="T179" s="176">
        <f>SUM(T180:T185)</f>
        <v>1.7297279999999999</v>
      </c>
      <c r="AR179" s="177" t="s">
        <v>81</v>
      </c>
      <c r="AT179" s="178" t="s">
        <v>72</v>
      </c>
      <c r="AU179" s="178" t="s">
        <v>81</v>
      </c>
      <c r="AY179" s="177" t="s">
        <v>128</v>
      </c>
      <c r="BK179" s="179">
        <f>SUM(BK180:BK185)</f>
        <v>0</v>
      </c>
    </row>
    <row r="180" spans="1:65" s="2" customFormat="1" ht="24.2" customHeight="1">
      <c r="A180" s="34"/>
      <c r="B180" s="35"/>
      <c r="C180" s="182" t="s">
        <v>154</v>
      </c>
      <c r="D180" s="182" t="s">
        <v>130</v>
      </c>
      <c r="E180" s="183" t="s">
        <v>183</v>
      </c>
      <c r="F180" s="184" t="s">
        <v>184</v>
      </c>
      <c r="G180" s="185" t="s">
        <v>146</v>
      </c>
      <c r="H180" s="186">
        <v>44.351999999999997</v>
      </c>
      <c r="I180" s="187"/>
      <c r="J180" s="188">
        <f>ROUND(I180*H180,2)</f>
        <v>0</v>
      </c>
      <c r="K180" s="184" t="s">
        <v>134</v>
      </c>
      <c r="L180" s="39"/>
      <c r="M180" s="189" t="s">
        <v>1</v>
      </c>
      <c r="N180" s="190" t="s">
        <v>38</v>
      </c>
      <c r="O180" s="71"/>
      <c r="P180" s="191">
        <f>O180*H180</f>
        <v>0</v>
      </c>
      <c r="Q180" s="191">
        <v>0</v>
      </c>
      <c r="R180" s="191">
        <f>Q180*H180</f>
        <v>0</v>
      </c>
      <c r="S180" s="191">
        <v>3.9E-2</v>
      </c>
      <c r="T180" s="192">
        <f>S180*H180</f>
        <v>1.7297279999999999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3" t="s">
        <v>135</v>
      </c>
      <c r="AT180" s="193" t="s">
        <v>130</v>
      </c>
      <c r="AU180" s="193" t="s">
        <v>83</v>
      </c>
      <c r="AY180" s="17" t="s">
        <v>128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7" t="s">
        <v>81</v>
      </c>
      <c r="BK180" s="194">
        <f>ROUND(I180*H180,2)</f>
        <v>0</v>
      </c>
      <c r="BL180" s="17" t="s">
        <v>135</v>
      </c>
      <c r="BM180" s="193" t="s">
        <v>185</v>
      </c>
    </row>
    <row r="181" spans="1:65" s="2" customFormat="1" ht="19.5">
      <c r="A181" s="34"/>
      <c r="B181" s="35"/>
      <c r="C181" s="36"/>
      <c r="D181" s="195" t="s">
        <v>137</v>
      </c>
      <c r="E181" s="36"/>
      <c r="F181" s="196" t="s">
        <v>186</v>
      </c>
      <c r="G181" s="36"/>
      <c r="H181" s="36"/>
      <c r="I181" s="197"/>
      <c r="J181" s="36"/>
      <c r="K181" s="36"/>
      <c r="L181" s="39"/>
      <c r="M181" s="198"/>
      <c r="N181" s="199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137</v>
      </c>
      <c r="AU181" s="17" t="s">
        <v>83</v>
      </c>
    </row>
    <row r="182" spans="1:65" s="2" customFormat="1" ht="11.25">
      <c r="A182" s="34"/>
      <c r="B182" s="35"/>
      <c r="C182" s="36"/>
      <c r="D182" s="200" t="s">
        <v>139</v>
      </c>
      <c r="E182" s="36"/>
      <c r="F182" s="201" t="s">
        <v>187</v>
      </c>
      <c r="G182" s="36"/>
      <c r="H182" s="36"/>
      <c r="I182" s="197"/>
      <c r="J182" s="36"/>
      <c r="K182" s="36"/>
      <c r="L182" s="39"/>
      <c r="M182" s="198"/>
      <c r="N182" s="199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139</v>
      </c>
      <c r="AU182" s="17" t="s">
        <v>83</v>
      </c>
    </row>
    <row r="183" spans="1:65" s="2" customFormat="1" ht="19.5">
      <c r="A183" s="34"/>
      <c r="B183" s="35"/>
      <c r="C183" s="36"/>
      <c r="D183" s="195" t="s">
        <v>188</v>
      </c>
      <c r="E183" s="36"/>
      <c r="F183" s="244" t="s">
        <v>189</v>
      </c>
      <c r="G183" s="36"/>
      <c r="H183" s="36"/>
      <c r="I183" s="197"/>
      <c r="J183" s="36"/>
      <c r="K183" s="36"/>
      <c r="L183" s="39"/>
      <c r="M183" s="198"/>
      <c r="N183" s="199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188</v>
      </c>
      <c r="AU183" s="17" t="s">
        <v>83</v>
      </c>
    </row>
    <row r="184" spans="1:65" s="13" customFormat="1" ht="11.25">
      <c r="B184" s="202"/>
      <c r="C184" s="203"/>
      <c r="D184" s="195" t="s">
        <v>141</v>
      </c>
      <c r="E184" s="204" t="s">
        <v>1</v>
      </c>
      <c r="F184" s="205" t="s">
        <v>190</v>
      </c>
      <c r="G184" s="203"/>
      <c r="H184" s="206">
        <v>44.351999999999997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141</v>
      </c>
      <c r="AU184" s="212" t="s">
        <v>83</v>
      </c>
      <c r="AV184" s="13" t="s">
        <v>83</v>
      </c>
      <c r="AW184" s="13" t="s">
        <v>30</v>
      </c>
      <c r="AX184" s="13" t="s">
        <v>73</v>
      </c>
      <c r="AY184" s="212" t="s">
        <v>128</v>
      </c>
    </row>
    <row r="185" spans="1:65" s="14" customFormat="1" ht="11.25">
      <c r="B185" s="213"/>
      <c r="C185" s="214"/>
      <c r="D185" s="195" t="s">
        <v>141</v>
      </c>
      <c r="E185" s="215" t="s">
        <v>1</v>
      </c>
      <c r="F185" s="216" t="s">
        <v>143</v>
      </c>
      <c r="G185" s="214"/>
      <c r="H185" s="217">
        <v>44.351999999999997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141</v>
      </c>
      <c r="AU185" s="223" t="s">
        <v>83</v>
      </c>
      <c r="AV185" s="14" t="s">
        <v>135</v>
      </c>
      <c r="AW185" s="14" t="s">
        <v>30</v>
      </c>
      <c r="AX185" s="14" t="s">
        <v>81</v>
      </c>
      <c r="AY185" s="223" t="s">
        <v>128</v>
      </c>
    </row>
    <row r="186" spans="1:65" s="12" customFormat="1" ht="22.9" customHeight="1">
      <c r="B186" s="166"/>
      <c r="C186" s="167"/>
      <c r="D186" s="168" t="s">
        <v>72</v>
      </c>
      <c r="E186" s="180" t="s">
        <v>191</v>
      </c>
      <c r="F186" s="180" t="s">
        <v>192</v>
      </c>
      <c r="G186" s="167"/>
      <c r="H186" s="167"/>
      <c r="I186" s="170"/>
      <c r="J186" s="181">
        <f>BK186</f>
        <v>0</v>
      </c>
      <c r="K186" s="167"/>
      <c r="L186" s="172"/>
      <c r="M186" s="173"/>
      <c r="N186" s="174"/>
      <c r="O186" s="174"/>
      <c r="P186" s="175">
        <f>SUM(P187:P250)</f>
        <v>0</v>
      </c>
      <c r="Q186" s="174"/>
      <c r="R186" s="175">
        <f>SUM(R187:R250)</f>
        <v>0</v>
      </c>
      <c r="S186" s="174"/>
      <c r="T186" s="176">
        <f>SUM(T187:T250)</f>
        <v>227.80264000000003</v>
      </c>
      <c r="AR186" s="177" t="s">
        <v>81</v>
      </c>
      <c r="AT186" s="178" t="s">
        <v>72</v>
      </c>
      <c r="AU186" s="178" t="s">
        <v>81</v>
      </c>
      <c r="AY186" s="177" t="s">
        <v>128</v>
      </c>
      <c r="BK186" s="179">
        <f>SUM(BK187:BK250)</f>
        <v>0</v>
      </c>
    </row>
    <row r="187" spans="1:65" s="2" customFormat="1" ht="24.2" customHeight="1">
      <c r="A187" s="34"/>
      <c r="B187" s="35"/>
      <c r="C187" s="182" t="s">
        <v>181</v>
      </c>
      <c r="D187" s="182" t="s">
        <v>130</v>
      </c>
      <c r="E187" s="183" t="s">
        <v>193</v>
      </c>
      <c r="F187" s="184" t="s">
        <v>194</v>
      </c>
      <c r="G187" s="185" t="s">
        <v>133</v>
      </c>
      <c r="H187" s="186">
        <v>15.5</v>
      </c>
      <c r="I187" s="187"/>
      <c r="J187" s="188">
        <f>ROUND(I187*H187,2)</f>
        <v>0</v>
      </c>
      <c r="K187" s="184" t="s">
        <v>134</v>
      </c>
      <c r="L187" s="39"/>
      <c r="M187" s="189" t="s">
        <v>1</v>
      </c>
      <c r="N187" s="190" t="s">
        <v>38</v>
      </c>
      <c r="O187" s="71"/>
      <c r="P187" s="191">
        <f>O187*H187</f>
        <v>0</v>
      </c>
      <c r="Q187" s="191">
        <v>0</v>
      </c>
      <c r="R187" s="191">
        <f>Q187*H187</f>
        <v>0</v>
      </c>
      <c r="S187" s="191">
        <v>0.15</v>
      </c>
      <c r="T187" s="192">
        <f>S187*H187</f>
        <v>2.3249999999999997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3" t="s">
        <v>135</v>
      </c>
      <c r="AT187" s="193" t="s">
        <v>130</v>
      </c>
      <c r="AU187" s="193" t="s">
        <v>83</v>
      </c>
      <c r="AY187" s="17" t="s">
        <v>128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7" t="s">
        <v>81</v>
      </c>
      <c r="BK187" s="194">
        <f>ROUND(I187*H187,2)</f>
        <v>0</v>
      </c>
      <c r="BL187" s="17" t="s">
        <v>135</v>
      </c>
      <c r="BM187" s="193" t="s">
        <v>8</v>
      </c>
    </row>
    <row r="188" spans="1:65" s="2" customFormat="1" ht="19.5">
      <c r="A188" s="34"/>
      <c r="B188" s="35"/>
      <c r="C188" s="36"/>
      <c r="D188" s="195" t="s">
        <v>137</v>
      </c>
      <c r="E188" s="36"/>
      <c r="F188" s="196" t="s">
        <v>194</v>
      </c>
      <c r="G188" s="36"/>
      <c r="H188" s="36"/>
      <c r="I188" s="197"/>
      <c r="J188" s="36"/>
      <c r="K188" s="36"/>
      <c r="L188" s="39"/>
      <c r="M188" s="198"/>
      <c r="N188" s="199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137</v>
      </c>
      <c r="AU188" s="17" t="s">
        <v>83</v>
      </c>
    </row>
    <row r="189" spans="1:65" s="2" customFormat="1" ht="11.25">
      <c r="A189" s="34"/>
      <c r="B189" s="35"/>
      <c r="C189" s="36"/>
      <c r="D189" s="200" t="s">
        <v>139</v>
      </c>
      <c r="E189" s="36"/>
      <c r="F189" s="201" t="s">
        <v>195</v>
      </c>
      <c r="G189" s="36"/>
      <c r="H189" s="36"/>
      <c r="I189" s="197"/>
      <c r="J189" s="36"/>
      <c r="K189" s="36"/>
      <c r="L189" s="39"/>
      <c r="M189" s="198"/>
      <c r="N189" s="199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139</v>
      </c>
      <c r="AU189" s="17" t="s">
        <v>83</v>
      </c>
    </row>
    <row r="190" spans="1:65" s="15" customFormat="1" ht="11.25">
      <c r="B190" s="234"/>
      <c r="C190" s="235"/>
      <c r="D190" s="195" t="s">
        <v>141</v>
      </c>
      <c r="E190" s="236" t="s">
        <v>1</v>
      </c>
      <c r="F190" s="237" t="s">
        <v>196</v>
      </c>
      <c r="G190" s="235"/>
      <c r="H190" s="236" t="s">
        <v>1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141</v>
      </c>
      <c r="AU190" s="243" t="s">
        <v>83</v>
      </c>
      <c r="AV190" s="15" t="s">
        <v>81</v>
      </c>
      <c r="AW190" s="15" t="s">
        <v>30</v>
      </c>
      <c r="AX190" s="15" t="s">
        <v>73</v>
      </c>
      <c r="AY190" s="243" t="s">
        <v>128</v>
      </c>
    </row>
    <row r="191" spans="1:65" s="13" customFormat="1" ht="11.25">
      <c r="B191" s="202"/>
      <c r="C191" s="203"/>
      <c r="D191" s="195" t="s">
        <v>141</v>
      </c>
      <c r="E191" s="204" t="s">
        <v>1</v>
      </c>
      <c r="F191" s="205" t="s">
        <v>197</v>
      </c>
      <c r="G191" s="203"/>
      <c r="H191" s="206">
        <v>15.5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141</v>
      </c>
      <c r="AU191" s="212" t="s">
        <v>83</v>
      </c>
      <c r="AV191" s="13" t="s">
        <v>83</v>
      </c>
      <c r="AW191" s="13" t="s">
        <v>30</v>
      </c>
      <c r="AX191" s="13" t="s">
        <v>73</v>
      </c>
      <c r="AY191" s="212" t="s">
        <v>128</v>
      </c>
    </row>
    <row r="192" spans="1:65" s="14" customFormat="1" ht="11.25">
      <c r="B192" s="213"/>
      <c r="C192" s="214"/>
      <c r="D192" s="195" t="s">
        <v>141</v>
      </c>
      <c r="E192" s="215" t="s">
        <v>1</v>
      </c>
      <c r="F192" s="216" t="s">
        <v>143</v>
      </c>
      <c r="G192" s="214"/>
      <c r="H192" s="217">
        <v>15.5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141</v>
      </c>
      <c r="AU192" s="223" t="s">
        <v>83</v>
      </c>
      <c r="AV192" s="14" t="s">
        <v>135</v>
      </c>
      <c r="AW192" s="14" t="s">
        <v>30</v>
      </c>
      <c r="AX192" s="14" t="s">
        <v>81</v>
      </c>
      <c r="AY192" s="223" t="s">
        <v>128</v>
      </c>
    </row>
    <row r="193" spans="1:65" s="2" customFormat="1" ht="49.15" customHeight="1">
      <c r="A193" s="34"/>
      <c r="B193" s="35"/>
      <c r="C193" s="182" t="s">
        <v>168</v>
      </c>
      <c r="D193" s="182" t="s">
        <v>130</v>
      </c>
      <c r="E193" s="183" t="s">
        <v>198</v>
      </c>
      <c r="F193" s="184" t="s">
        <v>199</v>
      </c>
      <c r="G193" s="185" t="s">
        <v>146</v>
      </c>
      <c r="H193" s="186">
        <v>1.32</v>
      </c>
      <c r="I193" s="187"/>
      <c r="J193" s="188">
        <f>ROUND(I193*H193,2)</f>
        <v>0</v>
      </c>
      <c r="K193" s="184" t="s">
        <v>134</v>
      </c>
      <c r="L193" s="39"/>
      <c r="M193" s="189" t="s">
        <v>1</v>
      </c>
      <c r="N193" s="190" t="s">
        <v>38</v>
      </c>
      <c r="O193" s="71"/>
      <c r="P193" s="191">
        <f>O193*H193</f>
        <v>0</v>
      </c>
      <c r="Q193" s="191">
        <v>0</v>
      </c>
      <c r="R193" s="191">
        <f>Q193*H193</f>
        <v>0</v>
      </c>
      <c r="S193" s="191">
        <v>1.8</v>
      </c>
      <c r="T193" s="192">
        <f>S193*H193</f>
        <v>2.3760000000000003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3" t="s">
        <v>135</v>
      </c>
      <c r="AT193" s="193" t="s">
        <v>130</v>
      </c>
      <c r="AU193" s="193" t="s">
        <v>83</v>
      </c>
      <c r="AY193" s="17" t="s">
        <v>128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7" t="s">
        <v>81</v>
      </c>
      <c r="BK193" s="194">
        <f>ROUND(I193*H193,2)</f>
        <v>0</v>
      </c>
      <c r="BL193" s="17" t="s">
        <v>135</v>
      </c>
      <c r="BM193" s="193" t="s">
        <v>200</v>
      </c>
    </row>
    <row r="194" spans="1:65" s="2" customFormat="1" ht="29.25">
      <c r="A194" s="34"/>
      <c r="B194" s="35"/>
      <c r="C194" s="36"/>
      <c r="D194" s="195" t="s">
        <v>137</v>
      </c>
      <c r="E194" s="36"/>
      <c r="F194" s="196" t="s">
        <v>199</v>
      </c>
      <c r="G194" s="36"/>
      <c r="H194" s="36"/>
      <c r="I194" s="197"/>
      <c r="J194" s="36"/>
      <c r="K194" s="36"/>
      <c r="L194" s="39"/>
      <c r="M194" s="198"/>
      <c r="N194" s="199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137</v>
      </c>
      <c r="AU194" s="17" t="s">
        <v>83</v>
      </c>
    </row>
    <row r="195" spans="1:65" s="2" customFormat="1" ht="11.25">
      <c r="A195" s="34"/>
      <c r="B195" s="35"/>
      <c r="C195" s="36"/>
      <c r="D195" s="200" t="s">
        <v>139</v>
      </c>
      <c r="E195" s="36"/>
      <c r="F195" s="201" t="s">
        <v>201</v>
      </c>
      <c r="G195" s="36"/>
      <c r="H195" s="36"/>
      <c r="I195" s="197"/>
      <c r="J195" s="36"/>
      <c r="K195" s="36"/>
      <c r="L195" s="39"/>
      <c r="M195" s="198"/>
      <c r="N195" s="199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139</v>
      </c>
      <c r="AU195" s="17" t="s">
        <v>83</v>
      </c>
    </row>
    <row r="196" spans="1:65" s="2" customFormat="1" ht="16.5" customHeight="1">
      <c r="A196" s="34"/>
      <c r="B196" s="35"/>
      <c r="C196" s="182" t="s">
        <v>202</v>
      </c>
      <c r="D196" s="182" t="s">
        <v>130</v>
      </c>
      <c r="E196" s="183" t="s">
        <v>203</v>
      </c>
      <c r="F196" s="184" t="s">
        <v>204</v>
      </c>
      <c r="G196" s="185" t="s">
        <v>146</v>
      </c>
      <c r="H196" s="186">
        <v>49.292999999999999</v>
      </c>
      <c r="I196" s="187"/>
      <c r="J196" s="188">
        <f>ROUND(I196*H196,2)</f>
        <v>0</v>
      </c>
      <c r="K196" s="184" t="s">
        <v>134</v>
      </c>
      <c r="L196" s="39"/>
      <c r="M196" s="189" t="s">
        <v>1</v>
      </c>
      <c r="N196" s="190" t="s">
        <v>38</v>
      </c>
      <c r="O196" s="71"/>
      <c r="P196" s="191">
        <f>O196*H196</f>
        <v>0</v>
      </c>
      <c r="Q196" s="191">
        <v>0</v>
      </c>
      <c r="R196" s="191">
        <f>Q196*H196</f>
        <v>0</v>
      </c>
      <c r="S196" s="191">
        <v>2</v>
      </c>
      <c r="T196" s="192">
        <f>S196*H196</f>
        <v>98.585999999999999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3" t="s">
        <v>135</v>
      </c>
      <c r="AT196" s="193" t="s">
        <v>130</v>
      </c>
      <c r="AU196" s="193" t="s">
        <v>83</v>
      </c>
      <c r="AY196" s="17" t="s">
        <v>128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7" t="s">
        <v>81</v>
      </c>
      <c r="BK196" s="194">
        <f>ROUND(I196*H196,2)</f>
        <v>0</v>
      </c>
      <c r="BL196" s="17" t="s">
        <v>135</v>
      </c>
      <c r="BM196" s="193" t="s">
        <v>205</v>
      </c>
    </row>
    <row r="197" spans="1:65" s="2" customFormat="1" ht="11.25">
      <c r="A197" s="34"/>
      <c r="B197" s="35"/>
      <c r="C197" s="36"/>
      <c r="D197" s="195" t="s">
        <v>137</v>
      </c>
      <c r="E197" s="36"/>
      <c r="F197" s="196" t="s">
        <v>204</v>
      </c>
      <c r="G197" s="36"/>
      <c r="H197" s="36"/>
      <c r="I197" s="197"/>
      <c r="J197" s="36"/>
      <c r="K197" s="36"/>
      <c r="L197" s="39"/>
      <c r="M197" s="198"/>
      <c r="N197" s="199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137</v>
      </c>
      <c r="AU197" s="17" t="s">
        <v>83</v>
      </c>
    </row>
    <row r="198" spans="1:65" s="2" customFormat="1" ht="11.25">
      <c r="A198" s="34"/>
      <c r="B198" s="35"/>
      <c r="C198" s="36"/>
      <c r="D198" s="200" t="s">
        <v>139</v>
      </c>
      <c r="E198" s="36"/>
      <c r="F198" s="201" t="s">
        <v>206</v>
      </c>
      <c r="G198" s="36"/>
      <c r="H198" s="36"/>
      <c r="I198" s="197"/>
      <c r="J198" s="36"/>
      <c r="K198" s="36"/>
      <c r="L198" s="39"/>
      <c r="M198" s="198"/>
      <c r="N198" s="199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139</v>
      </c>
      <c r="AU198" s="17" t="s">
        <v>83</v>
      </c>
    </row>
    <row r="199" spans="1:65" s="15" customFormat="1" ht="11.25">
      <c r="B199" s="234"/>
      <c r="C199" s="235"/>
      <c r="D199" s="195" t="s">
        <v>141</v>
      </c>
      <c r="E199" s="236" t="s">
        <v>1</v>
      </c>
      <c r="F199" s="237" t="s">
        <v>160</v>
      </c>
      <c r="G199" s="235"/>
      <c r="H199" s="236" t="s">
        <v>1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141</v>
      </c>
      <c r="AU199" s="243" t="s">
        <v>83</v>
      </c>
      <c r="AV199" s="15" t="s">
        <v>81</v>
      </c>
      <c r="AW199" s="15" t="s">
        <v>30</v>
      </c>
      <c r="AX199" s="15" t="s">
        <v>73</v>
      </c>
      <c r="AY199" s="243" t="s">
        <v>128</v>
      </c>
    </row>
    <row r="200" spans="1:65" s="13" customFormat="1" ht="11.25">
      <c r="B200" s="202"/>
      <c r="C200" s="203"/>
      <c r="D200" s="195" t="s">
        <v>141</v>
      </c>
      <c r="E200" s="204" t="s">
        <v>1</v>
      </c>
      <c r="F200" s="205" t="s">
        <v>207</v>
      </c>
      <c r="G200" s="203"/>
      <c r="H200" s="206">
        <v>22.032</v>
      </c>
      <c r="I200" s="207"/>
      <c r="J200" s="203"/>
      <c r="K200" s="203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141</v>
      </c>
      <c r="AU200" s="212" t="s">
        <v>83</v>
      </c>
      <c r="AV200" s="13" t="s">
        <v>83</v>
      </c>
      <c r="AW200" s="13" t="s">
        <v>30</v>
      </c>
      <c r="AX200" s="13" t="s">
        <v>73</v>
      </c>
      <c r="AY200" s="212" t="s">
        <v>128</v>
      </c>
    </row>
    <row r="201" spans="1:65" s="13" customFormat="1" ht="11.25">
      <c r="B201" s="202"/>
      <c r="C201" s="203"/>
      <c r="D201" s="195" t="s">
        <v>141</v>
      </c>
      <c r="E201" s="204" t="s">
        <v>1</v>
      </c>
      <c r="F201" s="205" t="s">
        <v>208</v>
      </c>
      <c r="G201" s="203"/>
      <c r="H201" s="206">
        <v>10.26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141</v>
      </c>
      <c r="AU201" s="212" t="s">
        <v>83</v>
      </c>
      <c r="AV201" s="13" t="s">
        <v>83</v>
      </c>
      <c r="AW201" s="13" t="s">
        <v>30</v>
      </c>
      <c r="AX201" s="13" t="s">
        <v>73</v>
      </c>
      <c r="AY201" s="212" t="s">
        <v>128</v>
      </c>
    </row>
    <row r="202" spans="1:65" s="13" customFormat="1" ht="11.25">
      <c r="B202" s="202"/>
      <c r="C202" s="203"/>
      <c r="D202" s="195" t="s">
        <v>141</v>
      </c>
      <c r="E202" s="204" t="s">
        <v>1</v>
      </c>
      <c r="F202" s="205" t="s">
        <v>209</v>
      </c>
      <c r="G202" s="203"/>
      <c r="H202" s="206">
        <v>2.2320000000000002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141</v>
      </c>
      <c r="AU202" s="212" t="s">
        <v>83</v>
      </c>
      <c r="AV202" s="13" t="s">
        <v>83</v>
      </c>
      <c r="AW202" s="13" t="s">
        <v>30</v>
      </c>
      <c r="AX202" s="13" t="s">
        <v>73</v>
      </c>
      <c r="AY202" s="212" t="s">
        <v>128</v>
      </c>
    </row>
    <row r="203" spans="1:65" s="13" customFormat="1" ht="11.25">
      <c r="B203" s="202"/>
      <c r="C203" s="203"/>
      <c r="D203" s="195" t="s">
        <v>141</v>
      </c>
      <c r="E203" s="204" t="s">
        <v>1</v>
      </c>
      <c r="F203" s="205" t="s">
        <v>210</v>
      </c>
      <c r="G203" s="203"/>
      <c r="H203" s="206">
        <v>4.1040000000000001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141</v>
      </c>
      <c r="AU203" s="212" t="s">
        <v>83</v>
      </c>
      <c r="AV203" s="13" t="s">
        <v>83</v>
      </c>
      <c r="AW203" s="13" t="s">
        <v>30</v>
      </c>
      <c r="AX203" s="13" t="s">
        <v>73</v>
      </c>
      <c r="AY203" s="212" t="s">
        <v>128</v>
      </c>
    </row>
    <row r="204" spans="1:65" s="15" customFormat="1" ht="11.25">
      <c r="B204" s="234"/>
      <c r="C204" s="235"/>
      <c r="D204" s="195" t="s">
        <v>141</v>
      </c>
      <c r="E204" s="236" t="s">
        <v>1</v>
      </c>
      <c r="F204" s="237" t="s">
        <v>162</v>
      </c>
      <c r="G204" s="235"/>
      <c r="H204" s="236" t="s">
        <v>1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141</v>
      </c>
      <c r="AU204" s="243" t="s">
        <v>83</v>
      </c>
      <c r="AV204" s="15" t="s">
        <v>81</v>
      </c>
      <c r="AW204" s="15" t="s">
        <v>30</v>
      </c>
      <c r="AX204" s="15" t="s">
        <v>73</v>
      </c>
      <c r="AY204" s="243" t="s">
        <v>128</v>
      </c>
    </row>
    <row r="205" spans="1:65" s="13" customFormat="1" ht="11.25">
      <c r="B205" s="202"/>
      <c r="C205" s="203"/>
      <c r="D205" s="195" t="s">
        <v>141</v>
      </c>
      <c r="E205" s="204" t="s">
        <v>1</v>
      </c>
      <c r="F205" s="205" t="s">
        <v>211</v>
      </c>
      <c r="G205" s="203"/>
      <c r="H205" s="206">
        <v>4.32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141</v>
      </c>
      <c r="AU205" s="212" t="s">
        <v>83</v>
      </c>
      <c r="AV205" s="13" t="s">
        <v>83</v>
      </c>
      <c r="AW205" s="13" t="s">
        <v>30</v>
      </c>
      <c r="AX205" s="13" t="s">
        <v>73</v>
      </c>
      <c r="AY205" s="212" t="s">
        <v>128</v>
      </c>
    </row>
    <row r="206" spans="1:65" s="13" customFormat="1" ht="11.25">
      <c r="B206" s="202"/>
      <c r="C206" s="203"/>
      <c r="D206" s="195" t="s">
        <v>141</v>
      </c>
      <c r="E206" s="204" t="s">
        <v>1</v>
      </c>
      <c r="F206" s="205" t="s">
        <v>212</v>
      </c>
      <c r="G206" s="203"/>
      <c r="H206" s="206">
        <v>1.62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141</v>
      </c>
      <c r="AU206" s="212" t="s">
        <v>83</v>
      </c>
      <c r="AV206" s="13" t="s">
        <v>83</v>
      </c>
      <c r="AW206" s="13" t="s">
        <v>30</v>
      </c>
      <c r="AX206" s="13" t="s">
        <v>73</v>
      </c>
      <c r="AY206" s="212" t="s">
        <v>128</v>
      </c>
    </row>
    <row r="207" spans="1:65" s="13" customFormat="1" ht="11.25">
      <c r="B207" s="202"/>
      <c r="C207" s="203"/>
      <c r="D207" s="195" t="s">
        <v>141</v>
      </c>
      <c r="E207" s="204" t="s">
        <v>1</v>
      </c>
      <c r="F207" s="205" t="s">
        <v>213</v>
      </c>
      <c r="G207" s="203"/>
      <c r="H207" s="206">
        <v>3.1859999999999999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141</v>
      </c>
      <c r="AU207" s="212" t="s">
        <v>83</v>
      </c>
      <c r="AV207" s="13" t="s">
        <v>83</v>
      </c>
      <c r="AW207" s="13" t="s">
        <v>30</v>
      </c>
      <c r="AX207" s="13" t="s">
        <v>73</v>
      </c>
      <c r="AY207" s="212" t="s">
        <v>128</v>
      </c>
    </row>
    <row r="208" spans="1:65" s="13" customFormat="1" ht="11.25">
      <c r="B208" s="202"/>
      <c r="C208" s="203"/>
      <c r="D208" s="195" t="s">
        <v>141</v>
      </c>
      <c r="E208" s="204" t="s">
        <v>1</v>
      </c>
      <c r="F208" s="205" t="s">
        <v>214</v>
      </c>
      <c r="G208" s="203"/>
      <c r="H208" s="206">
        <v>1.5389999999999999</v>
      </c>
      <c r="I208" s="207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141</v>
      </c>
      <c r="AU208" s="212" t="s">
        <v>83</v>
      </c>
      <c r="AV208" s="13" t="s">
        <v>83</v>
      </c>
      <c r="AW208" s="13" t="s">
        <v>30</v>
      </c>
      <c r="AX208" s="13" t="s">
        <v>73</v>
      </c>
      <c r="AY208" s="212" t="s">
        <v>128</v>
      </c>
    </row>
    <row r="209" spans="1:65" s="14" customFormat="1" ht="11.25">
      <c r="B209" s="213"/>
      <c r="C209" s="214"/>
      <c r="D209" s="195" t="s">
        <v>141</v>
      </c>
      <c r="E209" s="215" t="s">
        <v>1</v>
      </c>
      <c r="F209" s="216" t="s">
        <v>143</v>
      </c>
      <c r="G209" s="214"/>
      <c r="H209" s="217">
        <v>49.292999999999999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AT209" s="223" t="s">
        <v>141</v>
      </c>
      <c r="AU209" s="223" t="s">
        <v>83</v>
      </c>
      <c r="AV209" s="14" t="s">
        <v>135</v>
      </c>
      <c r="AW209" s="14" t="s">
        <v>30</v>
      </c>
      <c r="AX209" s="14" t="s">
        <v>81</v>
      </c>
      <c r="AY209" s="223" t="s">
        <v>128</v>
      </c>
    </row>
    <row r="210" spans="1:65" s="2" customFormat="1" ht="24.2" customHeight="1">
      <c r="A210" s="34"/>
      <c r="B210" s="35"/>
      <c r="C210" s="182" t="s">
        <v>8</v>
      </c>
      <c r="D210" s="182" t="s">
        <v>130</v>
      </c>
      <c r="E210" s="183" t="s">
        <v>215</v>
      </c>
      <c r="F210" s="184" t="s">
        <v>216</v>
      </c>
      <c r="G210" s="185" t="s">
        <v>217</v>
      </c>
      <c r="H210" s="186">
        <v>1</v>
      </c>
      <c r="I210" s="187"/>
      <c r="J210" s="188">
        <f>ROUND(I210*H210,2)</f>
        <v>0</v>
      </c>
      <c r="K210" s="184" t="s">
        <v>134</v>
      </c>
      <c r="L210" s="39"/>
      <c r="M210" s="189" t="s">
        <v>1</v>
      </c>
      <c r="N210" s="190" t="s">
        <v>38</v>
      </c>
      <c r="O210" s="71"/>
      <c r="P210" s="191">
        <f>O210*H210</f>
        <v>0</v>
      </c>
      <c r="Q210" s="191">
        <v>0</v>
      </c>
      <c r="R210" s="191">
        <f>Q210*H210</f>
        <v>0</v>
      </c>
      <c r="S210" s="191">
        <v>1.472</v>
      </c>
      <c r="T210" s="192">
        <f>S210*H210</f>
        <v>1.472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3" t="s">
        <v>135</v>
      </c>
      <c r="AT210" s="193" t="s">
        <v>130</v>
      </c>
      <c r="AU210" s="193" t="s">
        <v>83</v>
      </c>
      <c r="AY210" s="17" t="s">
        <v>128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7" t="s">
        <v>81</v>
      </c>
      <c r="BK210" s="194">
        <f>ROUND(I210*H210,2)</f>
        <v>0</v>
      </c>
      <c r="BL210" s="17" t="s">
        <v>135</v>
      </c>
      <c r="BM210" s="193" t="s">
        <v>218</v>
      </c>
    </row>
    <row r="211" spans="1:65" s="2" customFormat="1" ht="19.5">
      <c r="A211" s="34"/>
      <c r="B211" s="35"/>
      <c r="C211" s="36"/>
      <c r="D211" s="195" t="s">
        <v>137</v>
      </c>
      <c r="E211" s="36"/>
      <c r="F211" s="196" t="s">
        <v>216</v>
      </c>
      <c r="G211" s="36"/>
      <c r="H211" s="36"/>
      <c r="I211" s="197"/>
      <c r="J211" s="36"/>
      <c r="K211" s="36"/>
      <c r="L211" s="39"/>
      <c r="M211" s="198"/>
      <c r="N211" s="199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137</v>
      </c>
      <c r="AU211" s="17" t="s">
        <v>83</v>
      </c>
    </row>
    <row r="212" spans="1:65" s="2" customFormat="1" ht="11.25">
      <c r="A212" s="34"/>
      <c r="B212" s="35"/>
      <c r="C212" s="36"/>
      <c r="D212" s="200" t="s">
        <v>139</v>
      </c>
      <c r="E212" s="36"/>
      <c r="F212" s="201" t="s">
        <v>219</v>
      </c>
      <c r="G212" s="36"/>
      <c r="H212" s="36"/>
      <c r="I212" s="197"/>
      <c r="J212" s="36"/>
      <c r="K212" s="36"/>
      <c r="L212" s="39"/>
      <c r="M212" s="198"/>
      <c r="N212" s="199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139</v>
      </c>
      <c r="AU212" s="17" t="s">
        <v>83</v>
      </c>
    </row>
    <row r="213" spans="1:65" s="15" customFormat="1" ht="11.25">
      <c r="B213" s="234"/>
      <c r="C213" s="235"/>
      <c r="D213" s="195" t="s">
        <v>141</v>
      </c>
      <c r="E213" s="236" t="s">
        <v>1</v>
      </c>
      <c r="F213" s="237" t="s">
        <v>220</v>
      </c>
      <c r="G213" s="235"/>
      <c r="H213" s="236" t="s">
        <v>1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141</v>
      </c>
      <c r="AU213" s="243" t="s">
        <v>83</v>
      </c>
      <c r="AV213" s="15" t="s">
        <v>81</v>
      </c>
      <c r="AW213" s="15" t="s">
        <v>30</v>
      </c>
      <c r="AX213" s="15" t="s">
        <v>73</v>
      </c>
      <c r="AY213" s="243" t="s">
        <v>128</v>
      </c>
    </row>
    <row r="214" spans="1:65" s="13" customFormat="1" ht="11.25">
      <c r="B214" s="202"/>
      <c r="C214" s="203"/>
      <c r="D214" s="195" t="s">
        <v>141</v>
      </c>
      <c r="E214" s="204" t="s">
        <v>1</v>
      </c>
      <c r="F214" s="205" t="s">
        <v>81</v>
      </c>
      <c r="G214" s="203"/>
      <c r="H214" s="206">
        <v>1</v>
      </c>
      <c r="I214" s="207"/>
      <c r="J214" s="203"/>
      <c r="K214" s="203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141</v>
      </c>
      <c r="AU214" s="212" t="s">
        <v>83</v>
      </c>
      <c r="AV214" s="13" t="s">
        <v>83</v>
      </c>
      <c r="AW214" s="13" t="s">
        <v>30</v>
      </c>
      <c r="AX214" s="13" t="s">
        <v>73</v>
      </c>
      <c r="AY214" s="212" t="s">
        <v>128</v>
      </c>
    </row>
    <row r="215" spans="1:65" s="14" customFormat="1" ht="11.25">
      <c r="B215" s="213"/>
      <c r="C215" s="214"/>
      <c r="D215" s="195" t="s">
        <v>141</v>
      </c>
      <c r="E215" s="215" t="s">
        <v>1</v>
      </c>
      <c r="F215" s="216" t="s">
        <v>143</v>
      </c>
      <c r="G215" s="214"/>
      <c r="H215" s="217">
        <v>1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141</v>
      </c>
      <c r="AU215" s="223" t="s">
        <v>83</v>
      </c>
      <c r="AV215" s="14" t="s">
        <v>135</v>
      </c>
      <c r="AW215" s="14" t="s">
        <v>30</v>
      </c>
      <c r="AX215" s="14" t="s">
        <v>81</v>
      </c>
      <c r="AY215" s="223" t="s">
        <v>128</v>
      </c>
    </row>
    <row r="216" spans="1:65" s="2" customFormat="1" ht="24.2" customHeight="1">
      <c r="A216" s="34"/>
      <c r="B216" s="35"/>
      <c r="C216" s="182" t="s">
        <v>221</v>
      </c>
      <c r="D216" s="182" t="s">
        <v>130</v>
      </c>
      <c r="E216" s="183" t="s">
        <v>222</v>
      </c>
      <c r="F216" s="184" t="s">
        <v>223</v>
      </c>
      <c r="G216" s="185" t="s">
        <v>146</v>
      </c>
      <c r="H216" s="186">
        <v>50.838000000000001</v>
      </c>
      <c r="I216" s="187"/>
      <c r="J216" s="188">
        <f>ROUND(I216*H216,2)</f>
        <v>0</v>
      </c>
      <c r="K216" s="184" t="s">
        <v>134</v>
      </c>
      <c r="L216" s="39"/>
      <c r="M216" s="189" t="s">
        <v>1</v>
      </c>
      <c r="N216" s="190" t="s">
        <v>38</v>
      </c>
      <c r="O216" s="71"/>
      <c r="P216" s="191">
        <f>O216*H216</f>
        <v>0</v>
      </c>
      <c r="Q216" s="191">
        <v>0</v>
      </c>
      <c r="R216" s="191">
        <f>Q216*H216</f>
        <v>0</v>
      </c>
      <c r="S216" s="191">
        <v>2.2000000000000002</v>
      </c>
      <c r="T216" s="192">
        <f>S216*H216</f>
        <v>111.84360000000001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3" t="s">
        <v>135</v>
      </c>
      <c r="AT216" s="193" t="s">
        <v>130</v>
      </c>
      <c r="AU216" s="193" t="s">
        <v>83</v>
      </c>
      <c r="AY216" s="17" t="s">
        <v>128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7" t="s">
        <v>81</v>
      </c>
      <c r="BK216" s="194">
        <f>ROUND(I216*H216,2)</f>
        <v>0</v>
      </c>
      <c r="BL216" s="17" t="s">
        <v>135</v>
      </c>
      <c r="BM216" s="193" t="s">
        <v>224</v>
      </c>
    </row>
    <row r="217" spans="1:65" s="2" customFormat="1" ht="19.5">
      <c r="A217" s="34"/>
      <c r="B217" s="35"/>
      <c r="C217" s="36"/>
      <c r="D217" s="195" t="s">
        <v>137</v>
      </c>
      <c r="E217" s="36"/>
      <c r="F217" s="196" t="s">
        <v>223</v>
      </c>
      <c r="G217" s="36"/>
      <c r="H217" s="36"/>
      <c r="I217" s="197"/>
      <c r="J217" s="36"/>
      <c r="K217" s="36"/>
      <c r="L217" s="39"/>
      <c r="M217" s="198"/>
      <c r="N217" s="199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137</v>
      </c>
      <c r="AU217" s="17" t="s">
        <v>83</v>
      </c>
    </row>
    <row r="218" spans="1:65" s="2" customFormat="1" ht="11.25">
      <c r="A218" s="34"/>
      <c r="B218" s="35"/>
      <c r="C218" s="36"/>
      <c r="D218" s="200" t="s">
        <v>139</v>
      </c>
      <c r="E218" s="36"/>
      <c r="F218" s="201" t="s">
        <v>225</v>
      </c>
      <c r="G218" s="36"/>
      <c r="H218" s="36"/>
      <c r="I218" s="197"/>
      <c r="J218" s="36"/>
      <c r="K218" s="36"/>
      <c r="L218" s="39"/>
      <c r="M218" s="198"/>
      <c r="N218" s="199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139</v>
      </c>
      <c r="AU218" s="17" t="s">
        <v>83</v>
      </c>
    </row>
    <row r="219" spans="1:65" s="15" customFormat="1" ht="11.25">
      <c r="B219" s="234"/>
      <c r="C219" s="235"/>
      <c r="D219" s="195" t="s">
        <v>141</v>
      </c>
      <c r="E219" s="236" t="s">
        <v>1</v>
      </c>
      <c r="F219" s="237" t="s">
        <v>160</v>
      </c>
      <c r="G219" s="235"/>
      <c r="H219" s="236" t="s">
        <v>1</v>
      </c>
      <c r="I219" s="238"/>
      <c r="J219" s="235"/>
      <c r="K219" s="235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141</v>
      </c>
      <c r="AU219" s="243" t="s">
        <v>83</v>
      </c>
      <c r="AV219" s="15" t="s">
        <v>81</v>
      </c>
      <c r="AW219" s="15" t="s">
        <v>30</v>
      </c>
      <c r="AX219" s="15" t="s">
        <v>73</v>
      </c>
      <c r="AY219" s="243" t="s">
        <v>128</v>
      </c>
    </row>
    <row r="220" spans="1:65" s="13" customFormat="1" ht="11.25">
      <c r="B220" s="202"/>
      <c r="C220" s="203"/>
      <c r="D220" s="195" t="s">
        <v>141</v>
      </c>
      <c r="E220" s="204" t="s">
        <v>1</v>
      </c>
      <c r="F220" s="205" t="s">
        <v>226</v>
      </c>
      <c r="G220" s="203"/>
      <c r="H220" s="206">
        <v>33.857999999999997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141</v>
      </c>
      <c r="AU220" s="212" t="s">
        <v>83</v>
      </c>
      <c r="AV220" s="13" t="s">
        <v>83</v>
      </c>
      <c r="AW220" s="13" t="s">
        <v>30</v>
      </c>
      <c r="AX220" s="13" t="s">
        <v>73</v>
      </c>
      <c r="AY220" s="212" t="s">
        <v>128</v>
      </c>
    </row>
    <row r="221" spans="1:65" s="15" customFormat="1" ht="11.25">
      <c r="B221" s="234"/>
      <c r="C221" s="235"/>
      <c r="D221" s="195" t="s">
        <v>141</v>
      </c>
      <c r="E221" s="236" t="s">
        <v>1</v>
      </c>
      <c r="F221" s="237" t="s">
        <v>162</v>
      </c>
      <c r="G221" s="235"/>
      <c r="H221" s="236" t="s">
        <v>1</v>
      </c>
      <c r="I221" s="238"/>
      <c r="J221" s="235"/>
      <c r="K221" s="235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141</v>
      </c>
      <c r="AU221" s="243" t="s">
        <v>83</v>
      </c>
      <c r="AV221" s="15" t="s">
        <v>81</v>
      </c>
      <c r="AW221" s="15" t="s">
        <v>30</v>
      </c>
      <c r="AX221" s="15" t="s">
        <v>73</v>
      </c>
      <c r="AY221" s="243" t="s">
        <v>128</v>
      </c>
    </row>
    <row r="222" spans="1:65" s="13" customFormat="1" ht="11.25">
      <c r="B222" s="202"/>
      <c r="C222" s="203"/>
      <c r="D222" s="195" t="s">
        <v>141</v>
      </c>
      <c r="E222" s="204" t="s">
        <v>1</v>
      </c>
      <c r="F222" s="205" t="s">
        <v>227</v>
      </c>
      <c r="G222" s="203"/>
      <c r="H222" s="206">
        <v>10.58</v>
      </c>
      <c r="I222" s="207"/>
      <c r="J222" s="203"/>
      <c r="K222" s="203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141</v>
      </c>
      <c r="AU222" s="212" t="s">
        <v>83</v>
      </c>
      <c r="AV222" s="13" t="s">
        <v>83</v>
      </c>
      <c r="AW222" s="13" t="s">
        <v>30</v>
      </c>
      <c r="AX222" s="13" t="s">
        <v>73</v>
      </c>
      <c r="AY222" s="212" t="s">
        <v>128</v>
      </c>
    </row>
    <row r="223" spans="1:65" s="15" customFormat="1" ht="11.25">
      <c r="B223" s="234"/>
      <c r="C223" s="235"/>
      <c r="D223" s="195" t="s">
        <v>141</v>
      </c>
      <c r="E223" s="236" t="s">
        <v>1</v>
      </c>
      <c r="F223" s="237" t="s">
        <v>228</v>
      </c>
      <c r="G223" s="235"/>
      <c r="H223" s="236" t="s">
        <v>1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141</v>
      </c>
      <c r="AU223" s="243" t="s">
        <v>83</v>
      </c>
      <c r="AV223" s="15" t="s">
        <v>81</v>
      </c>
      <c r="AW223" s="15" t="s">
        <v>30</v>
      </c>
      <c r="AX223" s="15" t="s">
        <v>73</v>
      </c>
      <c r="AY223" s="243" t="s">
        <v>128</v>
      </c>
    </row>
    <row r="224" spans="1:65" s="13" customFormat="1" ht="11.25">
      <c r="B224" s="202"/>
      <c r="C224" s="203"/>
      <c r="D224" s="195" t="s">
        <v>141</v>
      </c>
      <c r="E224" s="204" t="s">
        <v>1</v>
      </c>
      <c r="F224" s="205" t="s">
        <v>229</v>
      </c>
      <c r="G224" s="203"/>
      <c r="H224" s="206">
        <v>6.4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141</v>
      </c>
      <c r="AU224" s="212" t="s">
        <v>83</v>
      </c>
      <c r="AV224" s="13" t="s">
        <v>83</v>
      </c>
      <c r="AW224" s="13" t="s">
        <v>30</v>
      </c>
      <c r="AX224" s="13" t="s">
        <v>73</v>
      </c>
      <c r="AY224" s="212" t="s">
        <v>128</v>
      </c>
    </row>
    <row r="225" spans="1:65" s="14" customFormat="1" ht="11.25">
      <c r="B225" s="213"/>
      <c r="C225" s="214"/>
      <c r="D225" s="195" t="s">
        <v>141</v>
      </c>
      <c r="E225" s="215" t="s">
        <v>1</v>
      </c>
      <c r="F225" s="216" t="s">
        <v>143</v>
      </c>
      <c r="G225" s="214"/>
      <c r="H225" s="217">
        <v>50.837999999999994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141</v>
      </c>
      <c r="AU225" s="223" t="s">
        <v>83</v>
      </c>
      <c r="AV225" s="14" t="s">
        <v>135</v>
      </c>
      <c r="AW225" s="14" t="s">
        <v>30</v>
      </c>
      <c r="AX225" s="14" t="s">
        <v>81</v>
      </c>
      <c r="AY225" s="223" t="s">
        <v>128</v>
      </c>
    </row>
    <row r="226" spans="1:65" s="2" customFormat="1" ht="37.9" customHeight="1">
      <c r="A226" s="34"/>
      <c r="B226" s="35"/>
      <c r="C226" s="182" t="s">
        <v>200</v>
      </c>
      <c r="D226" s="182" t="s">
        <v>130</v>
      </c>
      <c r="E226" s="183" t="s">
        <v>230</v>
      </c>
      <c r="F226" s="184" t="s">
        <v>231</v>
      </c>
      <c r="G226" s="185" t="s">
        <v>146</v>
      </c>
      <c r="H226" s="186">
        <v>3.24</v>
      </c>
      <c r="I226" s="187"/>
      <c r="J226" s="188">
        <f>ROUND(I226*H226,2)</f>
        <v>0</v>
      </c>
      <c r="K226" s="184" t="s">
        <v>134</v>
      </c>
      <c r="L226" s="39"/>
      <c r="M226" s="189" t="s">
        <v>1</v>
      </c>
      <c r="N226" s="190" t="s">
        <v>38</v>
      </c>
      <c r="O226" s="71"/>
      <c r="P226" s="191">
        <f>O226*H226</f>
        <v>0</v>
      </c>
      <c r="Q226" s="191">
        <v>0</v>
      </c>
      <c r="R226" s="191">
        <f>Q226*H226</f>
        <v>0</v>
      </c>
      <c r="S226" s="191">
        <v>1.671</v>
      </c>
      <c r="T226" s="192">
        <f>S226*H226</f>
        <v>5.4140400000000009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3" t="s">
        <v>135</v>
      </c>
      <c r="AT226" s="193" t="s">
        <v>130</v>
      </c>
      <c r="AU226" s="193" t="s">
        <v>83</v>
      </c>
      <c r="AY226" s="17" t="s">
        <v>128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7" t="s">
        <v>81</v>
      </c>
      <c r="BK226" s="194">
        <f>ROUND(I226*H226,2)</f>
        <v>0</v>
      </c>
      <c r="BL226" s="17" t="s">
        <v>135</v>
      </c>
      <c r="BM226" s="193" t="s">
        <v>232</v>
      </c>
    </row>
    <row r="227" spans="1:65" s="2" customFormat="1" ht="19.5">
      <c r="A227" s="34"/>
      <c r="B227" s="35"/>
      <c r="C227" s="36"/>
      <c r="D227" s="195" t="s">
        <v>137</v>
      </c>
      <c r="E227" s="36"/>
      <c r="F227" s="196" t="s">
        <v>231</v>
      </c>
      <c r="G227" s="36"/>
      <c r="H227" s="36"/>
      <c r="I227" s="197"/>
      <c r="J227" s="36"/>
      <c r="K227" s="36"/>
      <c r="L227" s="39"/>
      <c r="M227" s="198"/>
      <c r="N227" s="199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137</v>
      </c>
      <c r="AU227" s="17" t="s">
        <v>83</v>
      </c>
    </row>
    <row r="228" spans="1:65" s="2" customFormat="1" ht="11.25">
      <c r="A228" s="34"/>
      <c r="B228" s="35"/>
      <c r="C228" s="36"/>
      <c r="D228" s="200" t="s">
        <v>139</v>
      </c>
      <c r="E228" s="36"/>
      <c r="F228" s="201" t="s">
        <v>233</v>
      </c>
      <c r="G228" s="36"/>
      <c r="H228" s="36"/>
      <c r="I228" s="197"/>
      <c r="J228" s="36"/>
      <c r="K228" s="36"/>
      <c r="L228" s="39"/>
      <c r="M228" s="198"/>
      <c r="N228" s="199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139</v>
      </c>
      <c r="AU228" s="17" t="s">
        <v>83</v>
      </c>
    </row>
    <row r="229" spans="1:65" s="13" customFormat="1" ht="11.25">
      <c r="B229" s="202"/>
      <c r="C229" s="203"/>
      <c r="D229" s="195" t="s">
        <v>141</v>
      </c>
      <c r="E229" s="204" t="s">
        <v>1</v>
      </c>
      <c r="F229" s="205" t="s">
        <v>234</v>
      </c>
      <c r="G229" s="203"/>
      <c r="H229" s="206">
        <v>3.24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141</v>
      </c>
      <c r="AU229" s="212" t="s">
        <v>83</v>
      </c>
      <c r="AV229" s="13" t="s">
        <v>83</v>
      </c>
      <c r="AW229" s="13" t="s">
        <v>30</v>
      </c>
      <c r="AX229" s="13" t="s">
        <v>73</v>
      </c>
      <c r="AY229" s="212" t="s">
        <v>128</v>
      </c>
    </row>
    <row r="230" spans="1:65" s="14" customFormat="1" ht="11.25">
      <c r="B230" s="213"/>
      <c r="C230" s="214"/>
      <c r="D230" s="195" t="s">
        <v>141</v>
      </c>
      <c r="E230" s="215" t="s">
        <v>1</v>
      </c>
      <c r="F230" s="216" t="s">
        <v>143</v>
      </c>
      <c r="G230" s="214"/>
      <c r="H230" s="217">
        <v>3.24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141</v>
      </c>
      <c r="AU230" s="223" t="s">
        <v>83</v>
      </c>
      <c r="AV230" s="14" t="s">
        <v>135</v>
      </c>
      <c r="AW230" s="14" t="s">
        <v>30</v>
      </c>
      <c r="AX230" s="14" t="s">
        <v>81</v>
      </c>
      <c r="AY230" s="223" t="s">
        <v>128</v>
      </c>
    </row>
    <row r="231" spans="1:65" s="2" customFormat="1" ht="44.25" customHeight="1">
      <c r="A231" s="34"/>
      <c r="B231" s="35"/>
      <c r="C231" s="182" t="s">
        <v>235</v>
      </c>
      <c r="D231" s="182" t="s">
        <v>130</v>
      </c>
      <c r="E231" s="183" t="s">
        <v>236</v>
      </c>
      <c r="F231" s="184" t="s">
        <v>237</v>
      </c>
      <c r="G231" s="185" t="s">
        <v>133</v>
      </c>
      <c r="H231" s="186">
        <v>16.2</v>
      </c>
      <c r="I231" s="187"/>
      <c r="J231" s="188">
        <f>ROUND(I231*H231,2)</f>
        <v>0</v>
      </c>
      <c r="K231" s="184" t="s">
        <v>134</v>
      </c>
      <c r="L231" s="39"/>
      <c r="M231" s="189" t="s">
        <v>1</v>
      </c>
      <c r="N231" s="190" t="s">
        <v>38</v>
      </c>
      <c r="O231" s="71"/>
      <c r="P231" s="191">
        <f>O231*H231</f>
        <v>0</v>
      </c>
      <c r="Q231" s="191">
        <v>0</v>
      </c>
      <c r="R231" s="191">
        <f>Q231*H231</f>
        <v>0</v>
      </c>
      <c r="S231" s="191">
        <v>3.7999999999999999E-2</v>
      </c>
      <c r="T231" s="192">
        <f>S231*H231</f>
        <v>0.61559999999999993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3" t="s">
        <v>135</v>
      </c>
      <c r="AT231" s="193" t="s">
        <v>130</v>
      </c>
      <c r="AU231" s="193" t="s">
        <v>83</v>
      </c>
      <c r="AY231" s="17" t="s">
        <v>128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17" t="s">
        <v>81</v>
      </c>
      <c r="BK231" s="194">
        <f>ROUND(I231*H231,2)</f>
        <v>0</v>
      </c>
      <c r="BL231" s="17" t="s">
        <v>135</v>
      </c>
      <c r="BM231" s="193" t="s">
        <v>238</v>
      </c>
    </row>
    <row r="232" spans="1:65" s="2" customFormat="1" ht="29.25">
      <c r="A232" s="34"/>
      <c r="B232" s="35"/>
      <c r="C232" s="36"/>
      <c r="D232" s="195" t="s">
        <v>137</v>
      </c>
      <c r="E232" s="36"/>
      <c r="F232" s="196" t="s">
        <v>237</v>
      </c>
      <c r="G232" s="36"/>
      <c r="H232" s="36"/>
      <c r="I232" s="197"/>
      <c r="J232" s="36"/>
      <c r="K232" s="36"/>
      <c r="L232" s="39"/>
      <c r="M232" s="198"/>
      <c r="N232" s="199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137</v>
      </c>
      <c r="AU232" s="17" t="s">
        <v>83</v>
      </c>
    </row>
    <row r="233" spans="1:65" s="2" customFormat="1" ht="11.25">
      <c r="A233" s="34"/>
      <c r="B233" s="35"/>
      <c r="C233" s="36"/>
      <c r="D233" s="200" t="s">
        <v>139</v>
      </c>
      <c r="E233" s="36"/>
      <c r="F233" s="201" t="s">
        <v>239</v>
      </c>
      <c r="G233" s="36"/>
      <c r="H233" s="36"/>
      <c r="I233" s="197"/>
      <c r="J233" s="36"/>
      <c r="K233" s="36"/>
      <c r="L233" s="39"/>
      <c r="M233" s="198"/>
      <c r="N233" s="199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139</v>
      </c>
      <c r="AU233" s="17" t="s">
        <v>83</v>
      </c>
    </row>
    <row r="234" spans="1:65" s="13" customFormat="1" ht="11.25">
      <c r="B234" s="202"/>
      <c r="C234" s="203"/>
      <c r="D234" s="195" t="s">
        <v>141</v>
      </c>
      <c r="E234" s="204" t="s">
        <v>1</v>
      </c>
      <c r="F234" s="205" t="s">
        <v>240</v>
      </c>
      <c r="G234" s="203"/>
      <c r="H234" s="206">
        <v>16.2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141</v>
      </c>
      <c r="AU234" s="212" t="s">
        <v>83</v>
      </c>
      <c r="AV234" s="13" t="s">
        <v>83</v>
      </c>
      <c r="AW234" s="13" t="s">
        <v>30</v>
      </c>
      <c r="AX234" s="13" t="s">
        <v>73</v>
      </c>
      <c r="AY234" s="212" t="s">
        <v>128</v>
      </c>
    </row>
    <row r="235" spans="1:65" s="14" customFormat="1" ht="11.25">
      <c r="B235" s="213"/>
      <c r="C235" s="214"/>
      <c r="D235" s="195" t="s">
        <v>141</v>
      </c>
      <c r="E235" s="215" t="s">
        <v>1</v>
      </c>
      <c r="F235" s="216" t="s">
        <v>143</v>
      </c>
      <c r="G235" s="214"/>
      <c r="H235" s="217">
        <v>16.2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141</v>
      </c>
      <c r="AU235" s="223" t="s">
        <v>83</v>
      </c>
      <c r="AV235" s="14" t="s">
        <v>135</v>
      </c>
      <c r="AW235" s="14" t="s">
        <v>30</v>
      </c>
      <c r="AX235" s="14" t="s">
        <v>81</v>
      </c>
      <c r="AY235" s="223" t="s">
        <v>128</v>
      </c>
    </row>
    <row r="236" spans="1:65" s="2" customFormat="1" ht="37.9" customHeight="1">
      <c r="A236" s="34"/>
      <c r="B236" s="35"/>
      <c r="C236" s="182" t="s">
        <v>205</v>
      </c>
      <c r="D236" s="182" t="s">
        <v>130</v>
      </c>
      <c r="E236" s="183" t="s">
        <v>241</v>
      </c>
      <c r="F236" s="184" t="s">
        <v>242</v>
      </c>
      <c r="G236" s="185" t="s">
        <v>133</v>
      </c>
      <c r="H236" s="186">
        <v>50</v>
      </c>
      <c r="I236" s="187"/>
      <c r="J236" s="188">
        <f>ROUND(I236*H236,2)</f>
        <v>0</v>
      </c>
      <c r="K236" s="184" t="s">
        <v>134</v>
      </c>
      <c r="L236" s="39"/>
      <c r="M236" s="189" t="s">
        <v>1</v>
      </c>
      <c r="N236" s="190" t="s">
        <v>38</v>
      </c>
      <c r="O236" s="71"/>
      <c r="P236" s="191">
        <f>O236*H236</f>
        <v>0</v>
      </c>
      <c r="Q236" s="191">
        <v>0</v>
      </c>
      <c r="R236" s="191">
        <f>Q236*H236</f>
        <v>0</v>
      </c>
      <c r="S236" s="191">
        <v>8.7999999999999995E-2</v>
      </c>
      <c r="T236" s="192">
        <f>S236*H236</f>
        <v>4.3999999999999995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3" t="s">
        <v>135</v>
      </c>
      <c r="AT236" s="193" t="s">
        <v>130</v>
      </c>
      <c r="AU236" s="193" t="s">
        <v>83</v>
      </c>
      <c r="AY236" s="17" t="s">
        <v>128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7" t="s">
        <v>81</v>
      </c>
      <c r="BK236" s="194">
        <f>ROUND(I236*H236,2)</f>
        <v>0</v>
      </c>
      <c r="BL236" s="17" t="s">
        <v>135</v>
      </c>
      <c r="BM236" s="193" t="s">
        <v>243</v>
      </c>
    </row>
    <row r="237" spans="1:65" s="2" customFormat="1" ht="19.5">
      <c r="A237" s="34"/>
      <c r="B237" s="35"/>
      <c r="C237" s="36"/>
      <c r="D237" s="195" t="s">
        <v>137</v>
      </c>
      <c r="E237" s="36"/>
      <c r="F237" s="196" t="s">
        <v>242</v>
      </c>
      <c r="G237" s="36"/>
      <c r="H237" s="36"/>
      <c r="I237" s="197"/>
      <c r="J237" s="36"/>
      <c r="K237" s="36"/>
      <c r="L237" s="39"/>
      <c r="M237" s="198"/>
      <c r="N237" s="199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137</v>
      </c>
      <c r="AU237" s="17" t="s">
        <v>83</v>
      </c>
    </row>
    <row r="238" spans="1:65" s="2" customFormat="1" ht="11.25">
      <c r="A238" s="34"/>
      <c r="B238" s="35"/>
      <c r="C238" s="36"/>
      <c r="D238" s="200" t="s">
        <v>139</v>
      </c>
      <c r="E238" s="36"/>
      <c r="F238" s="201" t="s">
        <v>244</v>
      </c>
      <c r="G238" s="36"/>
      <c r="H238" s="36"/>
      <c r="I238" s="197"/>
      <c r="J238" s="36"/>
      <c r="K238" s="36"/>
      <c r="L238" s="39"/>
      <c r="M238" s="198"/>
      <c r="N238" s="199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139</v>
      </c>
      <c r="AU238" s="17" t="s">
        <v>83</v>
      </c>
    </row>
    <row r="239" spans="1:65" s="13" customFormat="1" ht="11.25">
      <c r="B239" s="202"/>
      <c r="C239" s="203"/>
      <c r="D239" s="195" t="s">
        <v>141</v>
      </c>
      <c r="E239" s="204" t="s">
        <v>1</v>
      </c>
      <c r="F239" s="205" t="s">
        <v>245</v>
      </c>
      <c r="G239" s="203"/>
      <c r="H239" s="206">
        <v>50</v>
      </c>
      <c r="I239" s="207"/>
      <c r="J239" s="203"/>
      <c r="K239" s="203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141</v>
      </c>
      <c r="AU239" s="212" t="s">
        <v>83</v>
      </c>
      <c r="AV239" s="13" t="s">
        <v>83</v>
      </c>
      <c r="AW239" s="13" t="s">
        <v>30</v>
      </c>
      <c r="AX239" s="13" t="s">
        <v>73</v>
      </c>
      <c r="AY239" s="212" t="s">
        <v>128</v>
      </c>
    </row>
    <row r="240" spans="1:65" s="14" customFormat="1" ht="11.25">
      <c r="B240" s="213"/>
      <c r="C240" s="214"/>
      <c r="D240" s="195" t="s">
        <v>141</v>
      </c>
      <c r="E240" s="215" t="s">
        <v>1</v>
      </c>
      <c r="F240" s="216" t="s">
        <v>143</v>
      </c>
      <c r="G240" s="214"/>
      <c r="H240" s="217">
        <v>50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141</v>
      </c>
      <c r="AU240" s="223" t="s">
        <v>83</v>
      </c>
      <c r="AV240" s="14" t="s">
        <v>135</v>
      </c>
      <c r="AW240" s="14" t="s">
        <v>30</v>
      </c>
      <c r="AX240" s="14" t="s">
        <v>81</v>
      </c>
      <c r="AY240" s="223" t="s">
        <v>128</v>
      </c>
    </row>
    <row r="241" spans="1:65" s="2" customFormat="1" ht="37.9" customHeight="1">
      <c r="A241" s="34"/>
      <c r="B241" s="35"/>
      <c r="C241" s="182" t="s">
        <v>246</v>
      </c>
      <c r="D241" s="182" t="s">
        <v>130</v>
      </c>
      <c r="E241" s="183" t="s">
        <v>247</v>
      </c>
      <c r="F241" s="184" t="s">
        <v>248</v>
      </c>
      <c r="G241" s="185" t="s">
        <v>133</v>
      </c>
      <c r="H241" s="186">
        <v>7.2</v>
      </c>
      <c r="I241" s="187"/>
      <c r="J241" s="188">
        <f>ROUND(I241*H241,2)</f>
        <v>0</v>
      </c>
      <c r="K241" s="184" t="s">
        <v>134</v>
      </c>
      <c r="L241" s="39"/>
      <c r="M241" s="189" t="s">
        <v>1</v>
      </c>
      <c r="N241" s="190" t="s">
        <v>38</v>
      </c>
      <c r="O241" s="71"/>
      <c r="P241" s="191">
        <f>O241*H241</f>
        <v>0</v>
      </c>
      <c r="Q241" s="191">
        <v>0</v>
      </c>
      <c r="R241" s="191">
        <f>Q241*H241</f>
        <v>0</v>
      </c>
      <c r="S241" s="191">
        <v>6.7000000000000004E-2</v>
      </c>
      <c r="T241" s="192">
        <f>S241*H241</f>
        <v>0.48240000000000005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3" t="s">
        <v>135</v>
      </c>
      <c r="AT241" s="193" t="s">
        <v>130</v>
      </c>
      <c r="AU241" s="193" t="s">
        <v>83</v>
      </c>
      <c r="AY241" s="17" t="s">
        <v>128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7" t="s">
        <v>81</v>
      </c>
      <c r="BK241" s="194">
        <f>ROUND(I241*H241,2)</f>
        <v>0</v>
      </c>
      <c r="BL241" s="17" t="s">
        <v>135</v>
      </c>
      <c r="BM241" s="193" t="s">
        <v>249</v>
      </c>
    </row>
    <row r="242" spans="1:65" s="2" customFormat="1" ht="19.5">
      <c r="A242" s="34"/>
      <c r="B242" s="35"/>
      <c r="C242" s="36"/>
      <c r="D242" s="195" t="s">
        <v>137</v>
      </c>
      <c r="E242" s="36"/>
      <c r="F242" s="196" t="s">
        <v>248</v>
      </c>
      <c r="G242" s="36"/>
      <c r="H242" s="36"/>
      <c r="I242" s="197"/>
      <c r="J242" s="36"/>
      <c r="K242" s="36"/>
      <c r="L242" s="39"/>
      <c r="M242" s="198"/>
      <c r="N242" s="199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137</v>
      </c>
      <c r="AU242" s="17" t="s">
        <v>83</v>
      </c>
    </row>
    <row r="243" spans="1:65" s="2" customFormat="1" ht="11.25">
      <c r="A243" s="34"/>
      <c r="B243" s="35"/>
      <c r="C243" s="36"/>
      <c r="D243" s="200" t="s">
        <v>139</v>
      </c>
      <c r="E243" s="36"/>
      <c r="F243" s="201" t="s">
        <v>250</v>
      </c>
      <c r="G243" s="36"/>
      <c r="H243" s="36"/>
      <c r="I243" s="197"/>
      <c r="J243" s="36"/>
      <c r="K243" s="36"/>
      <c r="L243" s="39"/>
      <c r="M243" s="198"/>
      <c r="N243" s="199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139</v>
      </c>
      <c r="AU243" s="17" t="s">
        <v>83</v>
      </c>
    </row>
    <row r="244" spans="1:65" s="13" customFormat="1" ht="11.25">
      <c r="B244" s="202"/>
      <c r="C244" s="203"/>
      <c r="D244" s="195" t="s">
        <v>141</v>
      </c>
      <c r="E244" s="204" t="s">
        <v>1</v>
      </c>
      <c r="F244" s="205" t="s">
        <v>251</v>
      </c>
      <c r="G244" s="203"/>
      <c r="H244" s="206">
        <v>7.2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141</v>
      </c>
      <c r="AU244" s="212" t="s">
        <v>83</v>
      </c>
      <c r="AV244" s="13" t="s">
        <v>83</v>
      </c>
      <c r="AW244" s="13" t="s">
        <v>30</v>
      </c>
      <c r="AX244" s="13" t="s">
        <v>73</v>
      </c>
      <c r="AY244" s="212" t="s">
        <v>128</v>
      </c>
    </row>
    <row r="245" spans="1:65" s="14" customFormat="1" ht="11.25">
      <c r="B245" s="213"/>
      <c r="C245" s="214"/>
      <c r="D245" s="195" t="s">
        <v>141</v>
      </c>
      <c r="E245" s="215" t="s">
        <v>1</v>
      </c>
      <c r="F245" s="216" t="s">
        <v>143</v>
      </c>
      <c r="G245" s="214"/>
      <c r="H245" s="217">
        <v>7.2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141</v>
      </c>
      <c r="AU245" s="223" t="s">
        <v>83</v>
      </c>
      <c r="AV245" s="14" t="s">
        <v>135</v>
      </c>
      <c r="AW245" s="14" t="s">
        <v>30</v>
      </c>
      <c r="AX245" s="14" t="s">
        <v>81</v>
      </c>
      <c r="AY245" s="223" t="s">
        <v>128</v>
      </c>
    </row>
    <row r="246" spans="1:65" s="2" customFormat="1" ht="37.9" customHeight="1">
      <c r="A246" s="34"/>
      <c r="B246" s="35"/>
      <c r="C246" s="182" t="s">
        <v>218</v>
      </c>
      <c r="D246" s="182" t="s">
        <v>130</v>
      </c>
      <c r="E246" s="183" t="s">
        <v>252</v>
      </c>
      <c r="F246" s="184" t="s">
        <v>253</v>
      </c>
      <c r="G246" s="185" t="s">
        <v>133</v>
      </c>
      <c r="H246" s="186">
        <v>4.8</v>
      </c>
      <c r="I246" s="187"/>
      <c r="J246" s="188">
        <f>ROUND(I246*H246,2)</f>
        <v>0</v>
      </c>
      <c r="K246" s="184" t="s">
        <v>134</v>
      </c>
      <c r="L246" s="39"/>
      <c r="M246" s="189" t="s">
        <v>1</v>
      </c>
      <c r="N246" s="190" t="s">
        <v>38</v>
      </c>
      <c r="O246" s="71"/>
      <c r="P246" s="191">
        <f>O246*H246</f>
        <v>0</v>
      </c>
      <c r="Q246" s="191">
        <v>0</v>
      </c>
      <c r="R246" s="191">
        <f>Q246*H246</f>
        <v>0</v>
      </c>
      <c r="S246" s="191">
        <v>0.06</v>
      </c>
      <c r="T246" s="192">
        <f>S246*H246</f>
        <v>0.28799999999999998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3" t="s">
        <v>135</v>
      </c>
      <c r="AT246" s="193" t="s">
        <v>130</v>
      </c>
      <c r="AU246" s="193" t="s">
        <v>83</v>
      </c>
      <c r="AY246" s="17" t="s">
        <v>128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7" t="s">
        <v>81</v>
      </c>
      <c r="BK246" s="194">
        <f>ROUND(I246*H246,2)</f>
        <v>0</v>
      </c>
      <c r="BL246" s="17" t="s">
        <v>135</v>
      </c>
      <c r="BM246" s="193" t="s">
        <v>254</v>
      </c>
    </row>
    <row r="247" spans="1:65" s="2" customFormat="1" ht="19.5">
      <c r="A247" s="34"/>
      <c r="B247" s="35"/>
      <c r="C247" s="36"/>
      <c r="D247" s="195" t="s">
        <v>137</v>
      </c>
      <c r="E247" s="36"/>
      <c r="F247" s="196" t="s">
        <v>253</v>
      </c>
      <c r="G247" s="36"/>
      <c r="H247" s="36"/>
      <c r="I247" s="197"/>
      <c r="J247" s="36"/>
      <c r="K247" s="36"/>
      <c r="L247" s="39"/>
      <c r="M247" s="198"/>
      <c r="N247" s="199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137</v>
      </c>
      <c r="AU247" s="17" t="s">
        <v>83</v>
      </c>
    </row>
    <row r="248" spans="1:65" s="2" customFormat="1" ht="11.25">
      <c r="A248" s="34"/>
      <c r="B248" s="35"/>
      <c r="C248" s="36"/>
      <c r="D248" s="200" t="s">
        <v>139</v>
      </c>
      <c r="E248" s="36"/>
      <c r="F248" s="201" t="s">
        <v>255</v>
      </c>
      <c r="G248" s="36"/>
      <c r="H248" s="36"/>
      <c r="I248" s="197"/>
      <c r="J248" s="36"/>
      <c r="K248" s="36"/>
      <c r="L248" s="39"/>
      <c r="M248" s="198"/>
      <c r="N248" s="199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139</v>
      </c>
      <c r="AU248" s="17" t="s">
        <v>83</v>
      </c>
    </row>
    <row r="249" spans="1:65" s="13" customFormat="1" ht="11.25">
      <c r="B249" s="202"/>
      <c r="C249" s="203"/>
      <c r="D249" s="195" t="s">
        <v>141</v>
      </c>
      <c r="E249" s="204" t="s">
        <v>1</v>
      </c>
      <c r="F249" s="205" t="s">
        <v>256</v>
      </c>
      <c r="G249" s="203"/>
      <c r="H249" s="206">
        <v>4.8</v>
      </c>
      <c r="I249" s="207"/>
      <c r="J249" s="203"/>
      <c r="K249" s="203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141</v>
      </c>
      <c r="AU249" s="212" t="s">
        <v>83</v>
      </c>
      <c r="AV249" s="13" t="s">
        <v>83</v>
      </c>
      <c r="AW249" s="13" t="s">
        <v>30</v>
      </c>
      <c r="AX249" s="13" t="s">
        <v>73</v>
      </c>
      <c r="AY249" s="212" t="s">
        <v>128</v>
      </c>
    </row>
    <row r="250" spans="1:65" s="14" customFormat="1" ht="11.25">
      <c r="B250" s="213"/>
      <c r="C250" s="214"/>
      <c r="D250" s="195" t="s">
        <v>141</v>
      </c>
      <c r="E250" s="215" t="s">
        <v>1</v>
      </c>
      <c r="F250" s="216" t="s">
        <v>143</v>
      </c>
      <c r="G250" s="214"/>
      <c r="H250" s="217">
        <v>4.8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141</v>
      </c>
      <c r="AU250" s="223" t="s">
        <v>83</v>
      </c>
      <c r="AV250" s="14" t="s">
        <v>135</v>
      </c>
      <c r="AW250" s="14" t="s">
        <v>30</v>
      </c>
      <c r="AX250" s="14" t="s">
        <v>81</v>
      </c>
      <c r="AY250" s="223" t="s">
        <v>128</v>
      </c>
    </row>
    <row r="251" spans="1:65" s="12" customFormat="1" ht="22.9" customHeight="1">
      <c r="B251" s="166"/>
      <c r="C251" s="167"/>
      <c r="D251" s="168" t="s">
        <v>72</v>
      </c>
      <c r="E251" s="180" t="s">
        <v>257</v>
      </c>
      <c r="F251" s="180" t="s">
        <v>258</v>
      </c>
      <c r="G251" s="167"/>
      <c r="H251" s="167"/>
      <c r="I251" s="170"/>
      <c r="J251" s="181">
        <f>BK251</f>
        <v>0</v>
      </c>
      <c r="K251" s="167"/>
      <c r="L251" s="172"/>
      <c r="M251" s="173"/>
      <c r="N251" s="174"/>
      <c r="O251" s="174"/>
      <c r="P251" s="175">
        <f>SUM(P252:P266)</f>
        <v>0</v>
      </c>
      <c r="Q251" s="174"/>
      <c r="R251" s="175">
        <f>SUM(R252:R266)</f>
        <v>0</v>
      </c>
      <c r="S251" s="174"/>
      <c r="T251" s="176">
        <f>SUM(T252:T266)</f>
        <v>565.49160000000006</v>
      </c>
      <c r="AR251" s="177" t="s">
        <v>81</v>
      </c>
      <c r="AT251" s="178" t="s">
        <v>72</v>
      </c>
      <c r="AU251" s="178" t="s">
        <v>81</v>
      </c>
      <c r="AY251" s="177" t="s">
        <v>128</v>
      </c>
      <c r="BK251" s="179">
        <f>SUM(BK252:BK266)</f>
        <v>0</v>
      </c>
    </row>
    <row r="252" spans="1:65" s="2" customFormat="1" ht="55.5" customHeight="1">
      <c r="A252" s="34"/>
      <c r="B252" s="35"/>
      <c r="C252" s="182" t="s">
        <v>259</v>
      </c>
      <c r="D252" s="182" t="s">
        <v>130</v>
      </c>
      <c r="E252" s="183" t="s">
        <v>260</v>
      </c>
      <c r="F252" s="184" t="s">
        <v>261</v>
      </c>
      <c r="G252" s="185" t="s">
        <v>146</v>
      </c>
      <c r="H252" s="186">
        <v>1613.4960000000001</v>
      </c>
      <c r="I252" s="187"/>
      <c r="J252" s="188">
        <f>ROUND(I252*H252,2)</f>
        <v>0</v>
      </c>
      <c r="K252" s="184" t="s">
        <v>134</v>
      </c>
      <c r="L252" s="39"/>
      <c r="M252" s="189" t="s">
        <v>1</v>
      </c>
      <c r="N252" s="190" t="s">
        <v>38</v>
      </c>
      <c r="O252" s="71"/>
      <c r="P252" s="191">
        <f>O252*H252</f>
        <v>0</v>
      </c>
      <c r="Q252" s="191">
        <v>0</v>
      </c>
      <c r="R252" s="191">
        <f>Q252*H252</f>
        <v>0</v>
      </c>
      <c r="S252" s="191">
        <v>0.35</v>
      </c>
      <c r="T252" s="192">
        <f>S252*H252</f>
        <v>564.72360000000003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3" t="s">
        <v>135</v>
      </c>
      <c r="AT252" s="193" t="s">
        <v>130</v>
      </c>
      <c r="AU252" s="193" t="s">
        <v>83</v>
      </c>
      <c r="AY252" s="17" t="s">
        <v>128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7" t="s">
        <v>81</v>
      </c>
      <c r="BK252" s="194">
        <f>ROUND(I252*H252,2)</f>
        <v>0</v>
      </c>
      <c r="BL252" s="17" t="s">
        <v>135</v>
      </c>
      <c r="BM252" s="193" t="s">
        <v>262</v>
      </c>
    </row>
    <row r="253" spans="1:65" s="2" customFormat="1" ht="29.25">
      <c r="A253" s="34"/>
      <c r="B253" s="35"/>
      <c r="C253" s="36"/>
      <c r="D253" s="195" t="s">
        <v>137</v>
      </c>
      <c r="E253" s="36"/>
      <c r="F253" s="196" t="s">
        <v>261</v>
      </c>
      <c r="G253" s="36"/>
      <c r="H253" s="36"/>
      <c r="I253" s="197"/>
      <c r="J253" s="36"/>
      <c r="K253" s="36"/>
      <c r="L253" s="39"/>
      <c r="M253" s="198"/>
      <c r="N253" s="199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137</v>
      </c>
      <c r="AU253" s="17" t="s">
        <v>83</v>
      </c>
    </row>
    <row r="254" spans="1:65" s="2" customFormat="1" ht="11.25">
      <c r="A254" s="34"/>
      <c r="B254" s="35"/>
      <c r="C254" s="36"/>
      <c r="D254" s="200" t="s">
        <v>139</v>
      </c>
      <c r="E254" s="36"/>
      <c r="F254" s="201" t="s">
        <v>263</v>
      </c>
      <c r="G254" s="36"/>
      <c r="H254" s="36"/>
      <c r="I254" s="197"/>
      <c r="J254" s="36"/>
      <c r="K254" s="36"/>
      <c r="L254" s="39"/>
      <c r="M254" s="198"/>
      <c r="N254" s="199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139</v>
      </c>
      <c r="AU254" s="17" t="s">
        <v>83</v>
      </c>
    </row>
    <row r="255" spans="1:65" s="15" customFormat="1" ht="11.25">
      <c r="B255" s="234"/>
      <c r="C255" s="235"/>
      <c r="D255" s="195" t="s">
        <v>141</v>
      </c>
      <c r="E255" s="236" t="s">
        <v>1</v>
      </c>
      <c r="F255" s="237" t="s">
        <v>264</v>
      </c>
      <c r="G255" s="235"/>
      <c r="H255" s="236" t="s">
        <v>1</v>
      </c>
      <c r="I255" s="238"/>
      <c r="J255" s="235"/>
      <c r="K255" s="235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141</v>
      </c>
      <c r="AU255" s="243" t="s">
        <v>83</v>
      </c>
      <c r="AV255" s="15" t="s">
        <v>81</v>
      </c>
      <c r="AW255" s="15" t="s">
        <v>30</v>
      </c>
      <c r="AX255" s="15" t="s">
        <v>73</v>
      </c>
      <c r="AY255" s="243" t="s">
        <v>128</v>
      </c>
    </row>
    <row r="256" spans="1:65" s="13" customFormat="1" ht="11.25">
      <c r="B256" s="202"/>
      <c r="C256" s="203"/>
      <c r="D256" s="195" t="s">
        <v>141</v>
      </c>
      <c r="E256" s="204" t="s">
        <v>1</v>
      </c>
      <c r="F256" s="205" t="s">
        <v>265</v>
      </c>
      <c r="G256" s="203"/>
      <c r="H256" s="206">
        <v>1413.72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141</v>
      </c>
      <c r="AU256" s="212" t="s">
        <v>83</v>
      </c>
      <c r="AV256" s="13" t="s">
        <v>83</v>
      </c>
      <c r="AW256" s="13" t="s">
        <v>30</v>
      </c>
      <c r="AX256" s="13" t="s">
        <v>73</v>
      </c>
      <c r="AY256" s="212" t="s">
        <v>128</v>
      </c>
    </row>
    <row r="257" spans="1:65" s="15" customFormat="1" ht="11.25">
      <c r="B257" s="234"/>
      <c r="C257" s="235"/>
      <c r="D257" s="195" t="s">
        <v>141</v>
      </c>
      <c r="E257" s="236" t="s">
        <v>1</v>
      </c>
      <c r="F257" s="237" t="s">
        <v>162</v>
      </c>
      <c r="G257" s="235"/>
      <c r="H257" s="236" t="s">
        <v>1</v>
      </c>
      <c r="I257" s="238"/>
      <c r="J257" s="235"/>
      <c r="K257" s="235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141</v>
      </c>
      <c r="AU257" s="243" t="s">
        <v>83</v>
      </c>
      <c r="AV257" s="15" t="s">
        <v>81</v>
      </c>
      <c r="AW257" s="15" t="s">
        <v>30</v>
      </c>
      <c r="AX257" s="15" t="s">
        <v>73</v>
      </c>
      <c r="AY257" s="243" t="s">
        <v>128</v>
      </c>
    </row>
    <row r="258" spans="1:65" s="13" customFormat="1" ht="11.25">
      <c r="B258" s="202"/>
      <c r="C258" s="203"/>
      <c r="D258" s="195" t="s">
        <v>141</v>
      </c>
      <c r="E258" s="204" t="s">
        <v>1</v>
      </c>
      <c r="F258" s="205" t="s">
        <v>266</v>
      </c>
      <c r="G258" s="203"/>
      <c r="H258" s="206">
        <v>107.616</v>
      </c>
      <c r="I258" s="207"/>
      <c r="J258" s="203"/>
      <c r="K258" s="203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141</v>
      </c>
      <c r="AU258" s="212" t="s">
        <v>83</v>
      </c>
      <c r="AV258" s="13" t="s">
        <v>83</v>
      </c>
      <c r="AW258" s="13" t="s">
        <v>30</v>
      </c>
      <c r="AX258" s="13" t="s">
        <v>73</v>
      </c>
      <c r="AY258" s="212" t="s">
        <v>128</v>
      </c>
    </row>
    <row r="259" spans="1:65" s="13" customFormat="1" ht="11.25">
      <c r="B259" s="202"/>
      <c r="C259" s="203"/>
      <c r="D259" s="195" t="s">
        <v>141</v>
      </c>
      <c r="E259" s="204" t="s">
        <v>1</v>
      </c>
      <c r="F259" s="205" t="s">
        <v>267</v>
      </c>
      <c r="G259" s="203"/>
      <c r="H259" s="206">
        <v>92.16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141</v>
      </c>
      <c r="AU259" s="212" t="s">
        <v>83</v>
      </c>
      <c r="AV259" s="13" t="s">
        <v>83</v>
      </c>
      <c r="AW259" s="13" t="s">
        <v>30</v>
      </c>
      <c r="AX259" s="13" t="s">
        <v>73</v>
      </c>
      <c r="AY259" s="212" t="s">
        <v>128</v>
      </c>
    </row>
    <row r="260" spans="1:65" s="14" customFormat="1" ht="11.25">
      <c r="B260" s="213"/>
      <c r="C260" s="214"/>
      <c r="D260" s="195" t="s">
        <v>141</v>
      </c>
      <c r="E260" s="215" t="s">
        <v>1</v>
      </c>
      <c r="F260" s="216" t="s">
        <v>143</v>
      </c>
      <c r="G260" s="214"/>
      <c r="H260" s="217">
        <v>1613.4960000000001</v>
      </c>
      <c r="I260" s="218"/>
      <c r="J260" s="214"/>
      <c r="K260" s="214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141</v>
      </c>
      <c r="AU260" s="223" t="s">
        <v>83</v>
      </c>
      <c r="AV260" s="14" t="s">
        <v>135</v>
      </c>
      <c r="AW260" s="14" t="s">
        <v>30</v>
      </c>
      <c r="AX260" s="14" t="s">
        <v>81</v>
      </c>
      <c r="AY260" s="223" t="s">
        <v>128</v>
      </c>
    </row>
    <row r="261" spans="1:65" s="2" customFormat="1" ht="33" customHeight="1">
      <c r="A261" s="34"/>
      <c r="B261" s="35"/>
      <c r="C261" s="182" t="s">
        <v>224</v>
      </c>
      <c r="D261" s="182" t="s">
        <v>130</v>
      </c>
      <c r="E261" s="183" t="s">
        <v>268</v>
      </c>
      <c r="F261" s="184" t="s">
        <v>269</v>
      </c>
      <c r="G261" s="185" t="s">
        <v>153</v>
      </c>
      <c r="H261" s="186">
        <v>0.76800000000000002</v>
      </c>
      <c r="I261" s="187"/>
      <c r="J261" s="188">
        <f>ROUND(I261*H261,2)</f>
        <v>0</v>
      </c>
      <c r="K261" s="184" t="s">
        <v>134</v>
      </c>
      <c r="L261" s="39"/>
      <c r="M261" s="189" t="s">
        <v>1</v>
      </c>
      <c r="N261" s="190" t="s">
        <v>38</v>
      </c>
      <c r="O261" s="71"/>
      <c r="P261" s="191">
        <f>O261*H261</f>
        <v>0</v>
      </c>
      <c r="Q261" s="191">
        <v>0</v>
      </c>
      <c r="R261" s="191">
        <f>Q261*H261</f>
        <v>0</v>
      </c>
      <c r="S261" s="191">
        <v>1</v>
      </c>
      <c r="T261" s="192">
        <f>S261*H261</f>
        <v>0.76800000000000002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3" t="s">
        <v>135</v>
      </c>
      <c r="AT261" s="193" t="s">
        <v>130</v>
      </c>
      <c r="AU261" s="193" t="s">
        <v>83</v>
      </c>
      <c r="AY261" s="17" t="s">
        <v>128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17" t="s">
        <v>81</v>
      </c>
      <c r="BK261" s="194">
        <f>ROUND(I261*H261,2)</f>
        <v>0</v>
      </c>
      <c r="BL261" s="17" t="s">
        <v>135</v>
      </c>
      <c r="BM261" s="193" t="s">
        <v>270</v>
      </c>
    </row>
    <row r="262" spans="1:65" s="2" customFormat="1" ht="19.5">
      <c r="A262" s="34"/>
      <c r="B262" s="35"/>
      <c r="C262" s="36"/>
      <c r="D262" s="195" t="s">
        <v>137</v>
      </c>
      <c r="E262" s="36"/>
      <c r="F262" s="196" t="s">
        <v>269</v>
      </c>
      <c r="G262" s="36"/>
      <c r="H262" s="36"/>
      <c r="I262" s="197"/>
      <c r="J262" s="36"/>
      <c r="K262" s="36"/>
      <c r="L262" s="39"/>
      <c r="M262" s="198"/>
      <c r="N262" s="199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137</v>
      </c>
      <c r="AU262" s="17" t="s">
        <v>83</v>
      </c>
    </row>
    <row r="263" spans="1:65" s="2" customFormat="1" ht="11.25">
      <c r="A263" s="34"/>
      <c r="B263" s="35"/>
      <c r="C263" s="36"/>
      <c r="D263" s="200" t="s">
        <v>139</v>
      </c>
      <c r="E263" s="36"/>
      <c r="F263" s="201" t="s">
        <v>271</v>
      </c>
      <c r="G263" s="36"/>
      <c r="H263" s="36"/>
      <c r="I263" s="197"/>
      <c r="J263" s="36"/>
      <c r="K263" s="36"/>
      <c r="L263" s="39"/>
      <c r="M263" s="198"/>
      <c r="N263" s="199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139</v>
      </c>
      <c r="AU263" s="17" t="s">
        <v>83</v>
      </c>
    </row>
    <row r="264" spans="1:65" s="13" customFormat="1" ht="11.25">
      <c r="B264" s="202"/>
      <c r="C264" s="203"/>
      <c r="D264" s="195" t="s">
        <v>141</v>
      </c>
      <c r="E264" s="204" t="s">
        <v>1</v>
      </c>
      <c r="F264" s="205" t="s">
        <v>272</v>
      </c>
      <c r="G264" s="203"/>
      <c r="H264" s="206">
        <v>0.38400000000000001</v>
      </c>
      <c r="I264" s="207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141</v>
      </c>
      <c r="AU264" s="212" t="s">
        <v>83</v>
      </c>
      <c r="AV264" s="13" t="s">
        <v>83</v>
      </c>
      <c r="AW264" s="13" t="s">
        <v>30</v>
      </c>
      <c r="AX264" s="13" t="s">
        <v>73</v>
      </c>
      <c r="AY264" s="212" t="s">
        <v>128</v>
      </c>
    </row>
    <row r="265" spans="1:65" s="13" customFormat="1" ht="11.25">
      <c r="B265" s="202"/>
      <c r="C265" s="203"/>
      <c r="D265" s="195" t="s">
        <v>141</v>
      </c>
      <c r="E265" s="204" t="s">
        <v>1</v>
      </c>
      <c r="F265" s="205" t="s">
        <v>273</v>
      </c>
      <c r="G265" s="203"/>
      <c r="H265" s="206">
        <v>0.38400000000000001</v>
      </c>
      <c r="I265" s="207"/>
      <c r="J265" s="203"/>
      <c r="K265" s="203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141</v>
      </c>
      <c r="AU265" s="212" t="s">
        <v>83</v>
      </c>
      <c r="AV265" s="13" t="s">
        <v>83</v>
      </c>
      <c r="AW265" s="13" t="s">
        <v>30</v>
      </c>
      <c r="AX265" s="13" t="s">
        <v>73</v>
      </c>
      <c r="AY265" s="212" t="s">
        <v>128</v>
      </c>
    </row>
    <row r="266" spans="1:65" s="14" customFormat="1" ht="11.25">
      <c r="B266" s="213"/>
      <c r="C266" s="214"/>
      <c r="D266" s="195" t="s">
        <v>141</v>
      </c>
      <c r="E266" s="215" t="s">
        <v>1</v>
      </c>
      <c r="F266" s="216" t="s">
        <v>143</v>
      </c>
      <c r="G266" s="214"/>
      <c r="H266" s="217">
        <v>0.76800000000000002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141</v>
      </c>
      <c r="AU266" s="223" t="s">
        <v>83</v>
      </c>
      <c r="AV266" s="14" t="s">
        <v>135</v>
      </c>
      <c r="AW266" s="14" t="s">
        <v>30</v>
      </c>
      <c r="AX266" s="14" t="s">
        <v>81</v>
      </c>
      <c r="AY266" s="223" t="s">
        <v>128</v>
      </c>
    </row>
    <row r="267" spans="1:65" s="12" customFormat="1" ht="22.9" customHeight="1">
      <c r="B267" s="166"/>
      <c r="C267" s="167"/>
      <c r="D267" s="168" t="s">
        <v>72</v>
      </c>
      <c r="E267" s="180" t="s">
        <v>274</v>
      </c>
      <c r="F267" s="180" t="s">
        <v>275</v>
      </c>
      <c r="G267" s="167"/>
      <c r="H267" s="167"/>
      <c r="I267" s="170"/>
      <c r="J267" s="181">
        <f>BK267</f>
        <v>0</v>
      </c>
      <c r="K267" s="167"/>
      <c r="L267" s="172"/>
      <c r="M267" s="173"/>
      <c r="N267" s="174"/>
      <c r="O267" s="174"/>
      <c r="P267" s="175">
        <f>SUM(P268:P321)</f>
        <v>0</v>
      </c>
      <c r="Q267" s="174"/>
      <c r="R267" s="175">
        <f>SUM(R268:R321)</f>
        <v>3.2285000000000001E-2</v>
      </c>
      <c r="S267" s="174"/>
      <c r="T267" s="176">
        <f>SUM(T268:T321)</f>
        <v>0</v>
      </c>
      <c r="AR267" s="177" t="s">
        <v>81</v>
      </c>
      <c r="AT267" s="178" t="s">
        <v>72</v>
      </c>
      <c r="AU267" s="178" t="s">
        <v>81</v>
      </c>
      <c r="AY267" s="177" t="s">
        <v>128</v>
      </c>
      <c r="BK267" s="179">
        <f>SUM(BK268:BK321)</f>
        <v>0</v>
      </c>
    </row>
    <row r="268" spans="1:65" s="2" customFormat="1" ht="16.5" customHeight="1">
      <c r="A268" s="34"/>
      <c r="B268" s="35"/>
      <c r="C268" s="182" t="s">
        <v>7</v>
      </c>
      <c r="D268" s="182" t="s">
        <v>130</v>
      </c>
      <c r="E268" s="183" t="s">
        <v>276</v>
      </c>
      <c r="F268" s="184" t="s">
        <v>277</v>
      </c>
      <c r="G268" s="185" t="s">
        <v>153</v>
      </c>
      <c r="H268" s="186">
        <v>817.37900000000002</v>
      </c>
      <c r="I268" s="187"/>
      <c r="J268" s="188">
        <f>ROUND(I268*H268,2)</f>
        <v>0</v>
      </c>
      <c r="K268" s="184" t="s">
        <v>134</v>
      </c>
      <c r="L268" s="39"/>
      <c r="M268" s="189" t="s">
        <v>1</v>
      </c>
      <c r="N268" s="190" t="s">
        <v>38</v>
      </c>
      <c r="O268" s="71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3" t="s">
        <v>135</v>
      </c>
      <c r="AT268" s="193" t="s">
        <v>130</v>
      </c>
      <c r="AU268" s="193" t="s">
        <v>83</v>
      </c>
      <c r="AY268" s="17" t="s">
        <v>128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7" t="s">
        <v>81</v>
      </c>
      <c r="BK268" s="194">
        <f>ROUND(I268*H268,2)</f>
        <v>0</v>
      </c>
      <c r="BL268" s="17" t="s">
        <v>135</v>
      </c>
      <c r="BM268" s="193" t="s">
        <v>278</v>
      </c>
    </row>
    <row r="269" spans="1:65" s="2" customFormat="1" ht="11.25">
      <c r="A269" s="34"/>
      <c r="B269" s="35"/>
      <c r="C269" s="36"/>
      <c r="D269" s="195" t="s">
        <v>137</v>
      </c>
      <c r="E269" s="36"/>
      <c r="F269" s="196" t="s">
        <v>277</v>
      </c>
      <c r="G269" s="36"/>
      <c r="H269" s="36"/>
      <c r="I269" s="197"/>
      <c r="J269" s="36"/>
      <c r="K269" s="36"/>
      <c r="L269" s="39"/>
      <c r="M269" s="198"/>
      <c r="N269" s="199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137</v>
      </c>
      <c r="AU269" s="17" t="s">
        <v>83</v>
      </c>
    </row>
    <row r="270" spans="1:65" s="2" customFormat="1" ht="11.25">
      <c r="A270" s="34"/>
      <c r="B270" s="35"/>
      <c r="C270" s="36"/>
      <c r="D270" s="200" t="s">
        <v>139</v>
      </c>
      <c r="E270" s="36"/>
      <c r="F270" s="201" t="s">
        <v>279</v>
      </c>
      <c r="G270" s="36"/>
      <c r="H270" s="36"/>
      <c r="I270" s="197"/>
      <c r="J270" s="36"/>
      <c r="K270" s="36"/>
      <c r="L270" s="39"/>
      <c r="M270" s="198"/>
      <c r="N270" s="199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139</v>
      </c>
      <c r="AU270" s="17" t="s">
        <v>83</v>
      </c>
    </row>
    <row r="271" spans="1:65" s="2" customFormat="1" ht="33" customHeight="1">
      <c r="A271" s="34"/>
      <c r="B271" s="35"/>
      <c r="C271" s="182" t="s">
        <v>232</v>
      </c>
      <c r="D271" s="182" t="s">
        <v>130</v>
      </c>
      <c r="E271" s="183" t="s">
        <v>280</v>
      </c>
      <c r="F271" s="184" t="s">
        <v>281</v>
      </c>
      <c r="G271" s="185" t="s">
        <v>153</v>
      </c>
      <c r="H271" s="186">
        <v>5.87</v>
      </c>
      <c r="I271" s="187"/>
      <c r="J271" s="188">
        <f>ROUND(I271*H271,2)</f>
        <v>0</v>
      </c>
      <c r="K271" s="184" t="s">
        <v>134</v>
      </c>
      <c r="L271" s="39"/>
      <c r="M271" s="189" t="s">
        <v>1</v>
      </c>
      <c r="N271" s="190" t="s">
        <v>38</v>
      </c>
      <c r="O271" s="71"/>
      <c r="P271" s="191">
        <f>O271*H271</f>
        <v>0</v>
      </c>
      <c r="Q271" s="191">
        <v>5.4999999999999997E-3</v>
      </c>
      <c r="R271" s="191">
        <f>Q271*H271</f>
        <v>3.2285000000000001E-2</v>
      </c>
      <c r="S271" s="191">
        <v>0</v>
      </c>
      <c r="T271" s="192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3" t="s">
        <v>135</v>
      </c>
      <c r="AT271" s="193" t="s">
        <v>130</v>
      </c>
      <c r="AU271" s="193" t="s">
        <v>83</v>
      </c>
      <c r="AY271" s="17" t="s">
        <v>128</v>
      </c>
      <c r="BE271" s="194">
        <f>IF(N271="základní",J271,0)</f>
        <v>0</v>
      </c>
      <c r="BF271" s="194">
        <f>IF(N271="snížená",J271,0)</f>
        <v>0</v>
      </c>
      <c r="BG271" s="194">
        <f>IF(N271="zákl. přenesená",J271,0)</f>
        <v>0</v>
      </c>
      <c r="BH271" s="194">
        <f>IF(N271="sníž. přenesená",J271,0)</f>
        <v>0</v>
      </c>
      <c r="BI271" s="194">
        <f>IF(N271="nulová",J271,0)</f>
        <v>0</v>
      </c>
      <c r="BJ271" s="17" t="s">
        <v>81</v>
      </c>
      <c r="BK271" s="194">
        <f>ROUND(I271*H271,2)</f>
        <v>0</v>
      </c>
      <c r="BL271" s="17" t="s">
        <v>135</v>
      </c>
      <c r="BM271" s="193" t="s">
        <v>282</v>
      </c>
    </row>
    <row r="272" spans="1:65" s="2" customFormat="1" ht="19.5">
      <c r="A272" s="34"/>
      <c r="B272" s="35"/>
      <c r="C272" s="36"/>
      <c r="D272" s="195" t="s">
        <v>137</v>
      </c>
      <c r="E272" s="36"/>
      <c r="F272" s="196" t="s">
        <v>281</v>
      </c>
      <c r="G272" s="36"/>
      <c r="H272" s="36"/>
      <c r="I272" s="197"/>
      <c r="J272" s="36"/>
      <c r="K272" s="36"/>
      <c r="L272" s="39"/>
      <c r="M272" s="198"/>
      <c r="N272" s="199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137</v>
      </c>
      <c r="AU272" s="17" t="s">
        <v>83</v>
      </c>
    </row>
    <row r="273" spans="1:65" s="2" customFormat="1" ht="11.25">
      <c r="A273" s="34"/>
      <c r="B273" s="35"/>
      <c r="C273" s="36"/>
      <c r="D273" s="200" t="s">
        <v>139</v>
      </c>
      <c r="E273" s="36"/>
      <c r="F273" s="201" t="s">
        <v>283</v>
      </c>
      <c r="G273" s="36"/>
      <c r="H273" s="36"/>
      <c r="I273" s="197"/>
      <c r="J273" s="36"/>
      <c r="K273" s="36"/>
      <c r="L273" s="39"/>
      <c r="M273" s="198"/>
      <c r="N273" s="199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139</v>
      </c>
      <c r="AU273" s="17" t="s">
        <v>83</v>
      </c>
    </row>
    <row r="274" spans="1:65" s="15" customFormat="1" ht="11.25">
      <c r="B274" s="234"/>
      <c r="C274" s="235"/>
      <c r="D274" s="195" t="s">
        <v>141</v>
      </c>
      <c r="E274" s="236" t="s">
        <v>1</v>
      </c>
      <c r="F274" s="237" t="s">
        <v>284</v>
      </c>
      <c r="G274" s="235"/>
      <c r="H274" s="236" t="s">
        <v>1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141</v>
      </c>
      <c r="AU274" s="243" t="s">
        <v>83</v>
      </c>
      <c r="AV274" s="15" t="s">
        <v>81</v>
      </c>
      <c r="AW274" s="15" t="s">
        <v>30</v>
      </c>
      <c r="AX274" s="15" t="s">
        <v>73</v>
      </c>
      <c r="AY274" s="243" t="s">
        <v>128</v>
      </c>
    </row>
    <row r="275" spans="1:65" s="13" customFormat="1" ht="11.25">
      <c r="B275" s="202"/>
      <c r="C275" s="203"/>
      <c r="D275" s="195" t="s">
        <v>141</v>
      </c>
      <c r="E275" s="204" t="s">
        <v>1</v>
      </c>
      <c r="F275" s="205" t="s">
        <v>285</v>
      </c>
      <c r="G275" s="203"/>
      <c r="H275" s="206">
        <v>5.87</v>
      </c>
      <c r="I275" s="207"/>
      <c r="J275" s="203"/>
      <c r="K275" s="203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141</v>
      </c>
      <c r="AU275" s="212" t="s">
        <v>83</v>
      </c>
      <c r="AV275" s="13" t="s">
        <v>83</v>
      </c>
      <c r="AW275" s="13" t="s">
        <v>30</v>
      </c>
      <c r="AX275" s="13" t="s">
        <v>73</v>
      </c>
      <c r="AY275" s="212" t="s">
        <v>128</v>
      </c>
    </row>
    <row r="276" spans="1:65" s="14" customFormat="1" ht="11.25">
      <c r="B276" s="213"/>
      <c r="C276" s="214"/>
      <c r="D276" s="195" t="s">
        <v>141</v>
      </c>
      <c r="E276" s="215" t="s">
        <v>1</v>
      </c>
      <c r="F276" s="216" t="s">
        <v>143</v>
      </c>
      <c r="G276" s="214"/>
      <c r="H276" s="217">
        <v>5.87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141</v>
      </c>
      <c r="AU276" s="223" t="s">
        <v>83</v>
      </c>
      <c r="AV276" s="14" t="s">
        <v>135</v>
      </c>
      <c r="AW276" s="14" t="s">
        <v>30</v>
      </c>
      <c r="AX276" s="14" t="s">
        <v>81</v>
      </c>
      <c r="AY276" s="223" t="s">
        <v>128</v>
      </c>
    </row>
    <row r="277" spans="1:65" s="2" customFormat="1" ht="24.2" customHeight="1">
      <c r="A277" s="34"/>
      <c r="B277" s="35"/>
      <c r="C277" s="182" t="s">
        <v>286</v>
      </c>
      <c r="D277" s="182" t="s">
        <v>130</v>
      </c>
      <c r="E277" s="183" t="s">
        <v>287</v>
      </c>
      <c r="F277" s="184" t="s">
        <v>288</v>
      </c>
      <c r="G277" s="185" t="s">
        <v>153</v>
      </c>
      <c r="H277" s="186">
        <v>817.37900000000002</v>
      </c>
      <c r="I277" s="187"/>
      <c r="J277" s="188">
        <f>ROUND(I277*H277,2)</f>
        <v>0</v>
      </c>
      <c r="K277" s="184" t="s">
        <v>134</v>
      </c>
      <c r="L277" s="39"/>
      <c r="M277" s="189" t="s">
        <v>1</v>
      </c>
      <c r="N277" s="190" t="s">
        <v>38</v>
      </c>
      <c r="O277" s="71"/>
      <c r="P277" s="191">
        <f>O277*H277</f>
        <v>0</v>
      </c>
      <c r="Q277" s="191">
        <v>0</v>
      </c>
      <c r="R277" s="191">
        <f>Q277*H277</f>
        <v>0</v>
      </c>
      <c r="S277" s="191">
        <v>0</v>
      </c>
      <c r="T277" s="192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3" t="s">
        <v>135</v>
      </c>
      <c r="AT277" s="193" t="s">
        <v>130</v>
      </c>
      <c r="AU277" s="193" t="s">
        <v>83</v>
      </c>
      <c r="AY277" s="17" t="s">
        <v>128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17" t="s">
        <v>81</v>
      </c>
      <c r="BK277" s="194">
        <f>ROUND(I277*H277,2)</f>
        <v>0</v>
      </c>
      <c r="BL277" s="17" t="s">
        <v>135</v>
      </c>
      <c r="BM277" s="193" t="s">
        <v>289</v>
      </c>
    </row>
    <row r="278" spans="1:65" s="2" customFormat="1" ht="19.5">
      <c r="A278" s="34"/>
      <c r="B278" s="35"/>
      <c r="C278" s="36"/>
      <c r="D278" s="195" t="s">
        <v>137</v>
      </c>
      <c r="E278" s="36"/>
      <c r="F278" s="196" t="s">
        <v>288</v>
      </c>
      <c r="G278" s="36"/>
      <c r="H278" s="36"/>
      <c r="I278" s="197"/>
      <c r="J278" s="36"/>
      <c r="K278" s="36"/>
      <c r="L278" s="39"/>
      <c r="M278" s="198"/>
      <c r="N278" s="199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137</v>
      </c>
      <c r="AU278" s="17" t="s">
        <v>83</v>
      </c>
    </row>
    <row r="279" spans="1:65" s="2" customFormat="1" ht="11.25">
      <c r="A279" s="34"/>
      <c r="B279" s="35"/>
      <c r="C279" s="36"/>
      <c r="D279" s="200" t="s">
        <v>139</v>
      </c>
      <c r="E279" s="36"/>
      <c r="F279" s="201" t="s">
        <v>290</v>
      </c>
      <c r="G279" s="36"/>
      <c r="H279" s="36"/>
      <c r="I279" s="197"/>
      <c r="J279" s="36"/>
      <c r="K279" s="36"/>
      <c r="L279" s="39"/>
      <c r="M279" s="198"/>
      <c r="N279" s="199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139</v>
      </c>
      <c r="AU279" s="17" t="s">
        <v>83</v>
      </c>
    </row>
    <row r="280" spans="1:65" s="2" customFormat="1" ht="24.2" customHeight="1">
      <c r="A280" s="34"/>
      <c r="B280" s="35"/>
      <c r="C280" s="182" t="s">
        <v>238</v>
      </c>
      <c r="D280" s="182" t="s">
        <v>130</v>
      </c>
      <c r="E280" s="183" t="s">
        <v>291</v>
      </c>
      <c r="F280" s="184" t="s">
        <v>292</v>
      </c>
      <c r="G280" s="185" t="s">
        <v>153</v>
      </c>
      <c r="H280" s="186">
        <v>11443.306</v>
      </c>
      <c r="I280" s="187"/>
      <c r="J280" s="188">
        <f>ROUND(I280*H280,2)</f>
        <v>0</v>
      </c>
      <c r="K280" s="184" t="s">
        <v>134</v>
      </c>
      <c r="L280" s="39"/>
      <c r="M280" s="189" t="s">
        <v>1</v>
      </c>
      <c r="N280" s="190" t="s">
        <v>38</v>
      </c>
      <c r="O280" s="71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3" t="s">
        <v>135</v>
      </c>
      <c r="AT280" s="193" t="s">
        <v>130</v>
      </c>
      <c r="AU280" s="193" t="s">
        <v>83</v>
      </c>
      <c r="AY280" s="17" t="s">
        <v>128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7" t="s">
        <v>81</v>
      </c>
      <c r="BK280" s="194">
        <f>ROUND(I280*H280,2)</f>
        <v>0</v>
      </c>
      <c r="BL280" s="17" t="s">
        <v>135</v>
      </c>
      <c r="BM280" s="193" t="s">
        <v>293</v>
      </c>
    </row>
    <row r="281" spans="1:65" s="2" customFormat="1" ht="19.5">
      <c r="A281" s="34"/>
      <c r="B281" s="35"/>
      <c r="C281" s="36"/>
      <c r="D281" s="195" t="s">
        <v>137</v>
      </c>
      <c r="E281" s="36"/>
      <c r="F281" s="196" t="s">
        <v>292</v>
      </c>
      <c r="G281" s="36"/>
      <c r="H281" s="36"/>
      <c r="I281" s="197"/>
      <c r="J281" s="36"/>
      <c r="K281" s="36"/>
      <c r="L281" s="39"/>
      <c r="M281" s="198"/>
      <c r="N281" s="199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137</v>
      </c>
      <c r="AU281" s="17" t="s">
        <v>83</v>
      </c>
    </row>
    <row r="282" spans="1:65" s="2" customFormat="1" ht="11.25">
      <c r="A282" s="34"/>
      <c r="B282" s="35"/>
      <c r="C282" s="36"/>
      <c r="D282" s="200" t="s">
        <v>139</v>
      </c>
      <c r="E282" s="36"/>
      <c r="F282" s="201" t="s">
        <v>294</v>
      </c>
      <c r="G282" s="36"/>
      <c r="H282" s="36"/>
      <c r="I282" s="197"/>
      <c r="J282" s="36"/>
      <c r="K282" s="36"/>
      <c r="L282" s="39"/>
      <c r="M282" s="198"/>
      <c r="N282" s="199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139</v>
      </c>
      <c r="AU282" s="17" t="s">
        <v>83</v>
      </c>
    </row>
    <row r="283" spans="1:65" s="13" customFormat="1" ht="11.25">
      <c r="B283" s="202"/>
      <c r="C283" s="203"/>
      <c r="D283" s="195" t="s">
        <v>141</v>
      </c>
      <c r="E283" s="204" t="s">
        <v>1</v>
      </c>
      <c r="F283" s="205" t="s">
        <v>295</v>
      </c>
      <c r="G283" s="203"/>
      <c r="H283" s="206">
        <v>11443.306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141</v>
      </c>
      <c r="AU283" s="212" t="s">
        <v>83</v>
      </c>
      <c r="AV283" s="13" t="s">
        <v>83</v>
      </c>
      <c r="AW283" s="13" t="s">
        <v>30</v>
      </c>
      <c r="AX283" s="13" t="s">
        <v>73</v>
      </c>
      <c r="AY283" s="212" t="s">
        <v>128</v>
      </c>
    </row>
    <row r="284" spans="1:65" s="14" customFormat="1" ht="11.25">
      <c r="B284" s="213"/>
      <c r="C284" s="214"/>
      <c r="D284" s="195" t="s">
        <v>141</v>
      </c>
      <c r="E284" s="215" t="s">
        <v>1</v>
      </c>
      <c r="F284" s="216" t="s">
        <v>143</v>
      </c>
      <c r="G284" s="214"/>
      <c r="H284" s="217">
        <v>11443.306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141</v>
      </c>
      <c r="AU284" s="223" t="s">
        <v>83</v>
      </c>
      <c r="AV284" s="14" t="s">
        <v>135</v>
      </c>
      <c r="AW284" s="14" t="s">
        <v>30</v>
      </c>
      <c r="AX284" s="14" t="s">
        <v>81</v>
      </c>
      <c r="AY284" s="223" t="s">
        <v>128</v>
      </c>
    </row>
    <row r="285" spans="1:65" s="2" customFormat="1" ht="37.9" customHeight="1">
      <c r="A285" s="34"/>
      <c r="B285" s="35"/>
      <c r="C285" s="182" t="s">
        <v>296</v>
      </c>
      <c r="D285" s="182" t="s">
        <v>130</v>
      </c>
      <c r="E285" s="183" t="s">
        <v>297</v>
      </c>
      <c r="F285" s="184" t="s">
        <v>298</v>
      </c>
      <c r="G285" s="185" t="s">
        <v>153</v>
      </c>
      <c r="H285" s="186">
        <v>8.4</v>
      </c>
      <c r="I285" s="187"/>
      <c r="J285" s="188">
        <f>ROUND(I285*H285,2)</f>
        <v>0</v>
      </c>
      <c r="K285" s="184" t="s">
        <v>134</v>
      </c>
      <c r="L285" s="39"/>
      <c r="M285" s="189" t="s">
        <v>1</v>
      </c>
      <c r="N285" s="190" t="s">
        <v>38</v>
      </c>
      <c r="O285" s="71"/>
      <c r="P285" s="191">
        <f>O285*H285</f>
        <v>0</v>
      </c>
      <c r="Q285" s="191">
        <v>0</v>
      </c>
      <c r="R285" s="191">
        <f>Q285*H285</f>
        <v>0</v>
      </c>
      <c r="S285" s="191">
        <v>0</v>
      </c>
      <c r="T285" s="192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3" t="s">
        <v>135</v>
      </c>
      <c r="AT285" s="193" t="s">
        <v>130</v>
      </c>
      <c r="AU285" s="193" t="s">
        <v>83</v>
      </c>
      <c r="AY285" s="17" t="s">
        <v>128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17" t="s">
        <v>81</v>
      </c>
      <c r="BK285" s="194">
        <f>ROUND(I285*H285,2)</f>
        <v>0</v>
      </c>
      <c r="BL285" s="17" t="s">
        <v>135</v>
      </c>
      <c r="BM285" s="193" t="s">
        <v>299</v>
      </c>
    </row>
    <row r="286" spans="1:65" s="2" customFormat="1" ht="19.5">
      <c r="A286" s="34"/>
      <c r="B286" s="35"/>
      <c r="C286" s="36"/>
      <c r="D286" s="195" t="s">
        <v>137</v>
      </c>
      <c r="E286" s="36"/>
      <c r="F286" s="196" t="s">
        <v>298</v>
      </c>
      <c r="G286" s="36"/>
      <c r="H286" s="36"/>
      <c r="I286" s="197"/>
      <c r="J286" s="36"/>
      <c r="K286" s="36"/>
      <c r="L286" s="39"/>
      <c r="M286" s="198"/>
      <c r="N286" s="199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137</v>
      </c>
      <c r="AU286" s="17" t="s">
        <v>83</v>
      </c>
    </row>
    <row r="287" spans="1:65" s="2" customFormat="1" ht="11.25">
      <c r="A287" s="34"/>
      <c r="B287" s="35"/>
      <c r="C287" s="36"/>
      <c r="D287" s="200" t="s">
        <v>139</v>
      </c>
      <c r="E287" s="36"/>
      <c r="F287" s="201" t="s">
        <v>300</v>
      </c>
      <c r="G287" s="36"/>
      <c r="H287" s="36"/>
      <c r="I287" s="197"/>
      <c r="J287" s="36"/>
      <c r="K287" s="36"/>
      <c r="L287" s="39"/>
      <c r="M287" s="198"/>
      <c r="N287" s="199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139</v>
      </c>
      <c r="AU287" s="17" t="s">
        <v>83</v>
      </c>
    </row>
    <row r="288" spans="1:65" s="13" customFormat="1" ht="11.25">
      <c r="B288" s="202"/>
      <c r="C288" s="203"/>
      <c r="D288" s="195" t="s">
        <v>141</v>
      </c>
      <c r="E288" s="204" t="s">
        <v>1</v>
      </c>
      <c r="F288" s="205" t="s">
        <v>301</v>
      </c>
      <c r="G288" s="203"/>
      <c r="H288" s="206">
        <v>8.4</v>
      </c>
      <c r="I288" s="207"/>
      <c r="J288" s="203"/>
      <c r="K288" s="203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141</v>
      </c>
      <c r="AU288" s="212" t="s">
        <v>83</v>
      </c>
      <c r="AV288" s="13" t="s">
        <v>83</v>
      </c>
      <c r="AW288" s="13" t="s">
        <v>30</v>
      </c>
      <c r="AX288" s="13" t="s">
        <v>73</v>
      </c>
      <c r="AY288" s="212" t="s">
        <v>128</v>
      </c>
    </row>
    <row r="289" spans="1:65" s="14" customFormat="1" ht="11.25">
      <c r="B289" s="213"/>
      <c r="C289" s="214"/>
      <c r="D289" s="195" t="s">
        <v>141</v>
      </c>
      <c r="E289" s="215" t="s">
        <v>1</v>
      </c>
      <c r="F289" s="216" t="s">
        <v>143</v>
      </c>
      <c r="G289" s="214"/>
      <c r="H289" s="217">
        <v>8.4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141</v>
      </c>
      <c r="AU289" s="223" t="s">
        <v>83</v>
      </c>
      <c r="AV289" s="14" t="s">
        <v>135</v>
      </c>
      <c r="AW289" s="14" t="s">
        <v>30</v>
      </c>
      <c r="AX289" s="14" t="s">
        <v>81</v>
      </c>
      <c r="AY289" s="223" t="s">
        <v>128</v>
      </c>
    </row>
    <row r="290" spans="1:65" s="2" customFormat="1" ht="33" customHeight="1">
      <c r="A290" s="34"/>
      <c r="B290" s="35"/>
      <c r="C290" s="182" t="s">
        <v>243</v>
      </c>
      <c r="D290" s="182" t="s">
        <v>130</v>
      </c>
      <c r="E290" s="183" t="s">
        <v>302</v>
      </c>
      <c r="F290" s="184" t="s">
        <v>303</v>
      </c>
      <c r="G290" s="185" t="s">
        <v>153</v>
      </c>
      <c r="H290" s="186">
        <v>1.409</v>
      </c>
      <c r="I290" s="187"/>
      <c r="J290" s="188">
        <f>ROUND(I290*H290,2)</f>
        <v>0</v>
      </c>
      <c r="K290" s="184" t="s">
        <v>134</v>
      </c>
      <c r="L290" s="39"/>
      <c r="M290" s="189" t="s">
        <v>1</v>
      </c>
      <c r="N290" s="190" t="s">
        <v>38</v>
      </c>
      <c r="O290" s="71"/>
      <c r="P290" s="191">
        <f>O290*H290</f>
        <v>0</v>
      </c>
      <c r="Q290" s="191">
        <v>0</v>
      </c>
      <c r="R290" s="191">
        <f>Q290*H290</f>
        <v>0</v>
      </c>
      <c r="S290" s="191">
        <v>0</v>
      </c>
      <c r="T290" s="192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3" t="s">
        <v>135</v>
      </c>
      <c r="AT290" s="193" t="s">
        <v>130</v>
      </c>
      <c r="AU290" s="193" t="s">
        <v>83</v>
      </c>
      <c r="AY290" s="17" t="s">
        <v>128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17" t="s">
        <v>81</v>
      </c>
      <c r="BK290" s="194">
        <f>ROUND(I290*H290,2)</f>
        <v>0</v>
      </c>
      <c r="BL290" s="17" t="s">
        <v>135</v>
      </c>
      <c r="BM290" s="193" t="s">
        <v>304</v>
      </c>
    </row>
    <row r="291" spans="1:65" s="2" customFormat="1" ht="29.25">
      <c r="A291" s="34"/>
      <c r="B291" s="35"/>
      <c r="C291" s="36"/>
      <c r="D291" s="195" t="s">
        <v>137</v>
      </c>
      <c r="E291" s="36"/>
      <c r="F291" s="196" t="s">
        <v>305</v>
      </c>
      <c r="G291" s="36"/>
      <c r="H291" s="36"/>
      <c r="I291" s="197"/>
      <c r="J291" s="36"/>
      <c r="K291" s="36"/>
      <c r="L291" s="39"/>
      <c r="M291" s="198"/>
      <c r="N291" s="199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137</v>
      </c>
      <c r="AU291" s="17" t="s">
        <v>83</v>
      </c>
    </row>
    <row r="292" spans="1:65" s="2" customFormat="1" ht="11.25">
      <c r="A292" s="34"/>
      <c r="B292" s="35"/>
      <c r="C292" s="36"/>
      <c r="D292" s="200" t="s">
        <v>139</v>
      </c>
      <c r="E292" s="36"/>
      <c r="F292" s="201" t="s">
        <v>306</v>
      </c>
      <c r="G292" s="36"/>
      <c r="H292" s="36"/>
      <c r="I292" s="197"/>
      <c r="J292" s="36"/>
      <c r="K292" s="36"/>
      <c r="L292" s="39"/>
      <c r="M292" s="198"/>
      <c r="N292" s="199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139</v>
      </c>
      <c r="AU292" s="17" t="s">
        <v>83</v>
      </c>
    </row>
    <row r="293" spans="1:65" s="15" customFormat="1" ht="11.25">
      <c r="B293" s="234"/>
      <c r="C293" s="235"/>
      <c r="D293" s="195" t="s">
        <v>141</v>
      </c>
      <c r="E293" s="236" t="s">
        <v>1</v>
      </c>
      <c r="F293" s="237" t="s">
        <v>307</v>
      </c>
      <c r="G293" s="235"/>
      <c r="H293" s="236" t="s">
        <v>1</v>
      </c>
      <c r="I293" s="238"/>
      <c r="J293" s="235"/>
      <c r="K293" s="235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141</v>
      </c>
      <c r="AU293" s="243" t="s">
        <v>83</v>
      </c>
      <c r="AV293" s="15" t="s">
        <v>81</v>
      </c>
      <c r="AW293" s="15" t="s">
        <v>30</v>
      </c>
      <c r="AX293" s="15" t="s">
        <v>73</v>
      </c>
      <c r="AY293" s="243" t="s">
        <v>128</v>
      </c>
    </row>
    <row r="294" spans="1:65" s="13" customFormat="1" ht="11.25">
      <c r="B294" s="202"/>
      <c r="C294" s="203"/>
      <c r="D294" s="195" t="s">
        <v>141</v>
      </c>
      <c r="E294" s="204" t="s">
        <v>1</v>
      </c>
      <c r="F294" s="205" t="s">
        <v>308</v>
      </c>
      <c r="G294" s="203"/>
      <c r="H294" s="206">
        <v>1.409</v>
      </c>
      <c r="I294" s="207"/>
      <c r="J294" s="203"/>
      <c r="K294" s="203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141</v>
      </c>
      <c r="AU294" s="212" t="s">
        <v>83</v>
      </c>
      <c r="AV294" s="13" t="s">
        <v>83</v>
      </c>
      <c r="AW294" s="13" t="s">
        <v>30</v>
      </c>
      <c r="AX294" s="13" t="s">
        <v>73</v>
      </c>
      <c r="AY294" s="212" t="s">
        <v>128</v>
      </c>
    </row>
    <row r="295" spans="1:65" s="14" customFormat="1" ht="11.25">
      <c r="B295" s="213"/>
      <c r="C295" s="214"/>
      <c r="D295" s="195" t="s">
        <v>141</v>
      </c>
      <c r="E295" s="215" t="s">
        <v>1</v>
      </c>
      <c r="F295" s="216" t="s">
        <v>143</v>
      </c>
      <c r="G295" s="214"/>
      <c r="H295" s="217">
        <v>1.409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141</v>
      </c>
      <c r="AU295" s="223" t="s">
        <v>83</v>
      </c>
      <c r="AV295" s="14" t="s">
        <v>135</v>
      </c>
      <c r="AW295" s="14" t="s">
        <v>30</v>
      </c>
      <c r="AX295" s="14" t="s">
        <v>81</v>
      </c>
      <c r="AY295" s="223" t="s">
        <v>128</v>
      </c>
    </row>
    <row r="296" spans="1:65" s="2" customFormat="1" ht="37.9" customHeight="1">
      <c r="A296" s="34"/>
      <c r="B296" s="35"/>
      <c r="C296" s="182" t="s">
        <v>309</v>
      </c>
      <c r="D296" s="182" t="s">
        <v>130</v>
      </c>
      <c r="E296" s="183" t="s">
        <v>310</v>
      </c>
      <c r="F296" s="184" t="s">
        <v>311</v>
      </c>
      <c r="G296" s="185" t="s">
        <v>153</v>
      </c>
      <c r="H296" s="186">
        <v>2.3250000000000002</v>
      </c>
      <c r="I296" s="187"/>
      <c r="J296" s="188">
        <f>ROUND(I296*H296,2)</f>
        <v>0</v>
      </c>
      <c r="K296" s="184" t="s">
        <v>134</v>
      </c>
      <c r="L296" s="39"/>
      <c r="M296" s="189" t="s">
        <v>1</v>
      </c>
      <c r="N296" s="190" t="s">
        <v>38</v>
      </c>
      <c r="O296" s="71"/>
      <c r="P296" s="191">
        <f>O296*H296</f>
        <v>0</v>
      </c>
      <c r="Q296" s="191">
        <v>0</v>
      </c>
      <c r="R296" s="191">
        <f>Q296*H296</f>
        <v>0</v>
      </c>
      <c r="S296" s="191">
        <v>0</v>
      </c>
      <c r="T296" s="192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3" t="s">
        <v>135</v>
      </c>
      <c r="AT296" s="193" t="s">
        <v>130</v>
      </c>
      <c r="AU296" s="193" t="s">
        <v>83</v>
      </c>
      <c r="AY296" s="17" t="s">
        <v>128</v>
      </c>
      <c r="BE296" s="194">
        <f>IF(N296="základní",J296,0)</f>
        <v>0</v>
      </c>
      <c r="BF296" s="194">
        <f>IF(N296="snížená",J296,0)</f>
        <v>0</v>
      </c>
      <c r="BG296" s="194">
        <f>IF(N296="zákl. přenesená",J296,0)</f>
        <v>0</v>
      </c>
      <c r="BH296" s="194">
        <f>IF(N296="sníž. přenesená",J296,0)</f>
        <v>0</v>
      </c>
      <c r="BI296" s="194">
        <f>IF(N296="nulová",J296,0)</f>
        <v>0</v>
      </c>
      <c r="BJ296" s="17" t="s">
        <v>81</v>
      </c>
      <c r="BK296" s="194">
        <f>ROUND(I296*H296,2)</f>
        <v>0</v>
      </c>
      <c r="BL296" s="17" t="s">
        <v>135</v>
      </c>
      <c r="BM296" s="193" t="s">
        <v>312</v>
      </c>
    </row>
    <row r="297" spans="1:65" s="2" customFormat="1" ht="19.5">
      <c r="A297" s="34"/>
      <c r="B297" s="35"/>
      <c r="C297" s="36"/>
      <c r="D297" s="195" t="s">
        <v>137</v>
      </c>
      <c r="E297" s="36"/>
      <c r="F297" s="196" t="s">
        <v>311</v>
      </c>
      <c r="G297" s="36"/>
      <c r="H297" s="36"/>
      <c r="I297" s="197"/>
      <c r="J297" s="36"/>
      <c r="K297" s="36"/>
      <c r="L297" s="39"/>
      <c r="M297" s="198"/>
      <c r="N297" s="199"/>
      <c r="O297" s="71"/>
      <c r="P297" s="71"/>
      <c r="Q297" s="71"/>
      <c r="R297" s="71"/>
      <c r="S297" s="71"/>
      <c r="T297" s="72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137</v>
      </c>
      <c r="AU297" s="17" t="s">
        <v>83</v>
      </c>
    </row>
    <row r="298" spans="1:65" s="2" customFormat="1" ht="11.25">
      <c r="A298" s="34"/>
      <c r="B298" s="35"/>
      <c r="C298" s="36"/>
      <c r="D298" s="200" t="s">
        <v>139</v>
      </c>
      <c r="E298" s="36"/>
      <c r="F298" s="201" t="s">
        <v>313</v>
      </c>
      <c r="G298" s="36"/>
      <c r="H298" s="36"/>
      <c r="I298" s="197"/>
      <c r="J298" s="36"/>
      <c r="K298" s="36"/>
      <c r="L298" s="39"/>
      <c r="M298" s="198"/>
      <c r="N298" s="199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139</v>
      </c>
      <c r="AU298" s="17" t="s">
        <v>83</v>
      </c>
    </row>
    <row r="299" spans="1:65" s="13" customFormat="1" ht="11.25">
      <c r="B299" s="202"/>
      <c r="C299" s="203"/>
      <c r="D299" s="195" t="s">
        <v>141</v>
      </c>
      <c r="E299" s="204" t="s">
        <v>1</v>
      </c>
      <c r="F299" s="205" t="s">
        <v>314</v>
      </c>
      <c r="G299" s="203"/>
      <c r="H299" s="206">
        <v>2.3250000000000002</v>
      </c>
      <c r="I299" s="207"/>
      <c r="J299" s="203"/>
      <c r="K299" s="203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141</v>
      </c>
      <c r="AU299" s="212" t="s">
        <v>83</v>
      </c>
      <c r="AV299" s="13" t="s">
        <v>83</v>
      </c>
      <c r="AW299" s="13" t="s">
        <v>30</v>
      </c>
      <c r="AX299" s="13" t="s">
        <v>73</v>
      </c>
      <c r="AY299" s="212" t="s">
        <v>128</v>
      </c>
    </row>
    <row r="300" spans="1:65" s="14" customFormat="1" ht="11.25">
      <c r="B300" s="213"/>
      <c r="C300" s="214"/>
      <c r="D300" s="195" t="s">
        <v>141</v>
      </c>
      <c r="E300" s="215" t="s">
        <v>1</v>
      </c>
      <c r="F300" s="216" t="s">
        <v>143</v>
      </c>
      <c r="G300" s="214"/>
      <c r="H300" s="217">
        <v>2.3250000000000002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141</v>
      </c>
      <c r="AU300" s="223" t="s">
        <v>83</v>
      </c>
      <c r="AV300" s="14" t="s">
        <v>135</v>
      </c>
      <c r="AW300" s="14" t="s">
        <v>30</v>
      </c>
      <c r="AX300" s="14" t="s">
        <v>81</v>
      </c>
      <c r="AY300" s="223" t="s">
        <v>128</v>
      </c>
    </row>
    <row r="301" spans="1:65" s="2" customFormat="1" ht="37.9" customHeight="1">
      <c r="A301" s="34"/>
      <c r="B301" s="35"/>
      <c r="C301" s="182" t="s">
        <v>249</v>
      </c>
      <c r="D301" s="182" t="s">
        <v>130</v>
      </c>
      <c r="E301" s="183" t="s">
        <v>315</v>
      </c>
      <c r="F301" s="184" t="s">
        <v>316</v>
      </c>
      <c r="G301" s="185" t="s">
        <v>153</v>
      </c>
      <c r="H301" s="186">
        <v>17.863</v>
      </c>
      <c r="I301" s="187"/>
      <c r="J301" s="188">
        <f>ROUND(I301*H301,2)</f>
        <v>0</v>
      </c>
      <c r="K301" s="184" t="s">
        <v>134</v>
      </c>
      <c r="L301" s="39"/>
      <c r="M301" s="189" t="s">
        <v>1</v>
      </c>
      <c r="N301" s="190" t="s">
        <v>38</v>
      </c>
      <c r="O301" s="71"/>
      <c r="P301" s="191">
        <f>O301*H301</f>
        <v>0</v>
      </c>
      <c r="Q301" s="191">
        <v>0</v>
      </c>
      <c r="R301" s="191">
        <f>Q301*H301</f>
        <v>0</v>
      </c>
      <c r="S301" s="191">
        <v>0</v>
      </c>
      <c r="T301" s="19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3" t="s">
        <v>135</v>
      </c>
      <c r="AT301" s="193" t="s">
        <v>130</v>
      </c>
      <c r="AU301" s="193" t="s">
        <v>83</v>
      </c>
      <c r="AY301" s="17" t="s">
        <v>128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17" t="s">
        <v>81</v>
      </c>
      <c r="BK301" s="194">
        <f>ROUND(I301*H301,2)</f>
        <v>0</v>
      </c>
      <c r="BL301" s="17" t="s">
        <v>135</v>
      </c>
      <c r="BM301" s="193" t="s">
        <v>317</v>
      </c>
    </row>
    <row r="302" spans="1:65" s="2" customFormat="1" ht="19.5">
      <c r="A302" s="34"/>
      <c r="B302" s="35"/>
      <c r="C302" s="36"/>
      <c r="D302" s="195" t="s">
        <v>137</v>
      </c>
      <c r="E302" s="36"/>
      <c r="F302" s="196" t="s">
        <v>316</v>
      </c>
      <c r="G302" s="36"/>
      <c r="H302" s="36"/>
      <c r="I302" s="197"/>
      <c r="J302" s="36"/>
      <c r="K302" s="36"/>
      <c r="L302" s="39"/>
      <c r="M302" s="198"/>
      <c r="N302" s="199"/>
      <c r="O302" s="71"/>
      <c r="P302" s="71"/>
      <c r="Q302" s="71"/>
      <c r="R302" s="71"/>
      <c r="S302" s="71"/>
      <c r="T302" s="72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137</v>
      </c>
      <c r="AU302" s="17" t="s">
        <v>83</v>
      </c>
    </row>
    <row r="303" spans="1:65" s="2" customFormat="1" ht="11.25">
      <c r="A303" s="34"/>
      <c r="B303" s="35"/>
      <c r="C303" s="36"/>
      <c r="D303" s="200" t="s">
        <v>139</v>
      </c>
      <c r="E303" s="36"/>
      <c r="F303" s="201" t="s">
        <v>318</v>
      </c>
      <c r="G303" s="36"/>
      <c r="H303" s="36"/>
      <c r="I303" s="197"/>
      <c r="J303" s="36"/>
      <c r="K303" s="36"/>
      <c r="L303" s="39"/>
      <c r="M303" s="198"/>
      <c r="N303" s="199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139</v>
      </c>
      <c r="AU303" s="17" t="s">
        <v>83</v>
      </c>
    </row>
    <row r="304" spans="1:65" s="13" customFormat="1" ht="11.25">
      <c r="B304" s="202"/>
      <c r="C304" s="203"/>
      <c r="D304" s="195" t="s">
        <v>141</v>
      </c>
      <c r="E304" s="204" t="s">
        <v>1</v>
      </c>
      <c r="F304" s="205" t="s">
        <v>319</v>
      </c>
      <c r="G304" s="203"/>
      <c r="H304" s="206">
        <v>17.863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141</v>
      </c>
      <c r="AU304" s="212" t="s">
        <v>83</v>
      </c>
      <c r="AV304" s="13" t="s">
        <v>83</v>
      </c>
      <c r="AW304" s="13" t="s">
        <v>30</v>
      </c>
      <c r="AX304" s="13" t="s">
        <v>73</v>
      </c>
      <c r="AY304" s="212" t="s">
        <v>128</v>
      </c>
    </row>
    <row r="305" spans="1:65" s="14" customFormat="1" ht="11.25">
      <c r="B305" s="213"/>
      <c r="C305" s="214"/>
      <c r="D305" s="195" t="s">
        <v>141</v>
      </c>
      <c r="E305" s="215" t="s">
        <v>1</v>
      </c>
      <c r="F305" s="216" t="s">
        <v>143</v>
      </c>
      <c r="G305" s="214"/>
      <c r="H305" s="217">
        <v>17.863</v>
      </c>
      <c r="I305" s="218"/>
      <c r="J305" s="214"/>
      <c r="K305" s="214"/>
      <c r="L305" s="219"/>
      <c r="M305" s="220"/>
      <c r="N305" s="221"/>
      <c r="O305" s="221"/>
      <c r="P305" s="221"/>
      <c r="Q305" s="221"/>
      <c r="R305" s="221"/>
      <c r="S305" s="221"/>
      <c r="T305" s="222"/>
      <c r="AT305" s="223" t="s">
        <v>141</v>
      </c>
      <c r="AU305" s="223" t="s">
        <v>83</v>
      </c>
      <c r="AV305" s="14" t="s">
        <v>135</v>
      </c>
      <c r="AW305" s="14" t="s">
        <v>30</v>
      </c>
      <c r="AX305" s="14" t="s">
        <v>81</v>
      </c>
      <c r="AY305" s="223" t="s">
        <v>128</v>
      </c>
    </row>
    <row r="306" spans="1:65" s="2" customFormat="1" ht="44.25" customHeight="1">
      <c r="A306" s="34"/>
      <c r="B306" s="35"/>
      <c r="C306" s="182" t="s">
        <v>320</v>
      </c>
      <c r="D306" s="182" t="s">
        <v>130</v>
      </c>
      <c r="E306" s="183" t="s">
        <v>321</v>
      </c>
      <c r="F306" s="184" t="s">
        <v>322</v>
      </c>
      <c r="G306" s="185" t="s">
        <v>153</v>
      </c>
      <c r="H306" s="186">
        <v>0.51500000000000001</v>
      </c>
      <c r="I306" s="187"/>
      <c r="J306" s="188">
        <f>ROUND(I306*H306,2)</f>
        <v>0</v>
      </c>
      <c r="K306" s="184" t="s">
        <v>134</v>
      </c>
      <c r="L306" s="39"/>
      <c r="M306" s="189" t="s">
        <v>1</v>
      </c>
      <c r="N306" s="190" t="s">
        <v>38</v>
      </c>
      <c r="O306" s="71"/>
      <c r="P306" s="191">
        <f>O306*H306</f>
        <v>0</v>
      </c>
      <c r="Q306" s="191">
        <v>0</v>
      </c>
      <c r="R306" s="191">
        <f>Q306*H306</f>
        <v>0</v>
      </c>
      <c r="S306" s="191">
        <v>0</v>
      </c>
      <c r="T306" s="192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3" t="s">
        <v>135</v>
      </c>
      <c r="AT306" s="193" t="s">
        <v>130</v>
      </c>
      <c r="AU306" s="193" t="s">
        <v>83</v>
      </c>
      <c r="AY306" s="17" t="s">
        <v>128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17" t="s">
        <v>81</v>
      </c>
      <c r="BK306" s="194">
        <f>ROUND(I306*H306,2)</f>
        <v>0</v>
      </c>
      <c r="BL306" s="17" t="s">
        <v>135</v>
      </c>
      <c r="BM306" s="193" t="s">
        <v>323</v>
      </c>
    </row>
    <row r="307" spans="1:65" s="2" customFormat="1" ht="29.25">
      <c r="A307" s="34"/>
      <c r="B307" s="35"/>
      <c r="C307" s="36"/>
      <c r="D307" s="195" t="s">
        <v>137</v>
      </c>
      <c r="E307" s="36"/>
      <c r="F307" s="196" t="s">
        <v>322</v>
      </c>
      <c r="G307" s="36"/>
      <c r="H307" s="36"/>
      <c r="I307" s="197"/>
      <c r="J307" s="36"/>
      <c r="K307" s="36"/>
      <c r="L307" s="39"/>
      <c r="M307" s="198"/>
      <c r="N307" s="199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137</v>
      </c>
      <c r="AU307" s="17" t="s">
        <v>83</v>
      </c>
    </row>
    <row r="308" spans="1:65" s="2" customFormat="1" ht="11.25">
      <c r="A308" s="34"/>
      <c r="B308" s="35"/>
      <c r="C308" s="36"/>
      <c r="D308" s="200" t="s">
        <v>139</v>
      </c>
      <c r="E308" s="36"/>
      <c r="F308" s="201" t="s">
        <v>324</v>
      </c>
      <c r="G308" s="36"/>
      <c r="H308" s="36"/>
      <c r="I308" s="197"/>
      <c r="J308" s="36"/>
      <c r="K308" s="36"/>
      <c r="L308" s="39"/>
      <c r="M308" s="198"/>
      <c r="N308" s="199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139</v>
      </c>
      <c r="AU308" s="17" t="s">
        <v>83</v>
      </c>
    </row>
    <row r="309" spans="1:65" s="15" customFormat="1" ht="11.25">
      <c r="B309" s="234"/>
      <c r="C309" s="235"/>
      <c r="D309" s="195" t="s">
        <v>141</v>
      </c>
      <c r="E309" s="236" t="s">
        <v>1</v>
      </c>
      <c r="F309" s="237" t="s">
        <v>325</v>
      </c>
      <c r="G309" s="235"/>
      <c r="H309" s="236" t="s">
        <v>1</v>
      </c>
      <c r="I309" s="238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141</v>
      </c>
      <c r="AU309" s="243" t="s">
        <v>83</v>
      </c>
      <c r="AV309" s="15" t="s">
        <v>81</v>
      </c>
      <c r="AW309" s="15" t="s">
        <v>30</v>
      </c>
      <c r="AX309" s="15" t="s">
        <v>73</v>
      </c>
      <c r="AY309" s="243" t="s">
        <v>128</v>
      </c>
    </row>
    <row r="310" spans="1:65" s="13" customFormat="1" ht="11.25">
      <c r="B310" s="202"/>
      <c r="C310" s="203"/>
      <c r="D310" s="195" t="s">
        <v>141</v>
      </c>
      <c r="E310" s="204" t="s">
        <v>1</v>
      </c>
      <c r="F310" s="205" t="s">
        <v>326</v>
      </c>
      <c r="G310" s="203"/>
      <c r="H310" s="206">
        <v>0.51500000000000001</v>
      </c>
      <c r="I310" s="207"/>
      <c r="J310" s="203"/>
      <c r="K310" s="203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141</v>
      </c>
      <c r="AU310" s="212" t="s">
        <v>83</v>
      </c>
      <c r="AV310" s="13" t="s">
        <v>83</v>
      </c>
      <c r="AW310" s="13" t="s">
        <v>30</v>
      </c>
      <c r="AX310" s="13" t="s">
        <v>73</v>
      </c>
      <c r="AY310" s="212" t="s">
        <v>128</v>
      </c>
    </row>
    <row r="311" spans="1:65" s="14" customFormat="1" ht="11.25">
      <c r="B311" s="213"/>
      <c r="C311" s="214"/>
      <c r="D311" s="195" t="s">
        <v>141</v>
      </c>
      <c r="E311" s="215" t="s">
        <v>1</v>
      </c>
      <c r="F311" s="216" t="s">
        <v>143</v>
      </c>
      <c r="G311" s="214"/>
      <c r="H311" s="217">
        <v>0.51500000000000001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141</v>
      </c>
      <c r="AU311" s="223" t="s">
        <v>83</v>
      </c>
      <c r="AV311" s="14" t="s">
        <v>135</v>
      </c>
      <c r="AW311" s="14" t="s">
        <v>30</v>
      </c>
      <c r="AX311" s="14" t="s">
        <v>81</v>
      </c>
      <c r="AY311" s="223" t="s">
        <v>128</v>
      </c>
    </row>
    <row r="312" spans="1:65" s="2" customFormat="1" ht="49.15" customHeight="1">
      <c r="A312" s="34"/>
      <c r="B312" s="35"/>
      <c r="C312" s="182" t="s">
        <v>254</v>
      </c>
      <c r="D312" s="182" t="s">
        <v>130</v>
      </c>
      <c r="E312" s="183" t="s">
        <v>327</v>
      </c>
      <c r="F312" s="184" t="s">
        <v>328</v>
      </c>
      <c r="G312" s="185" t="s">
        <v>153</v>
      </c>
      <c r="H312" s="186">
        <v>5.87</v>
      </c>
      <c r="I312" s="187"/>
      <c r="J312" s="188">
        <f>ROUND(I312*H312,2)</f>
        <v>0</v>
      </c>
      <c r="K312" s="184" t="s">
        <v>134</v>
      </c>
      <c r="L312" s="39"/>
      <c r="M312" s="189" t="s">
        <v>1</v>
      </c>
      <c r="N312" s="190" t="s">
        <v>38</v>
      </c>
      <c r="O312" s="71"/>
      <c r="P312" s="191">
        <f>O312*H312</f>
        <v>0</v>
      </c>
      <c r="Q312" s="191">
        <v>0</v>
      </c>
      <c r="R312" s="191">
        <f>Q312*H312</f>
        <v>0</v>
      </c>
      <c r="S312" s="191">
        <v>0</v>
      </c>
      <c r="T312" s="192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3" t="s">
        <v>135</v>
      </c>
      <c r="AT312" s="193" t="s">
        <v>130</v>
      </c>
      <c r="AU312" s="193" t="s">
        <v>83</v>
      </c>
      <c r="AY312" s="17" t="s">
        <v>128</v>
      </c>
      <c r="BE312" s="194">
        <f>IF(N312="základní",J312,0)</f>
        <v>0</v>
      </c>
      <c r="BF312" s="194">
        <f>IF(N312="snížená",J312,0)</f>
        <v>0</v>
      </c>
      <c r="BG312" s="194">
        <f>IF(N312="zákl. přenesená",J312,0)</f>
        <v>0</v>
      </c>
      <c r="BH312" s="194">
        <f>IF(N312="sníž. přenesená",J312,0)</f>
        <v>0</v>
      </c>
      <c r="BI312" s="194">
        <f>IF(N312="nulová",J312,0)</f>
        <v>0</v>
      </c>
      <c r="BJ312" s="17" t="s">
        <v>81</v>
      </c>
      <c r="BK312" s="194">
        <f>ROUND(I312*H312,2)</f>
        <v>0</v>
      </c>
      <c r="BL312" s="17" t="s">
        <v>135</v>
      </c>
      <c r="BM312" s="193" t="s">
        <v>329</v>
      </c>
    </row>
    <row r="313" spans="1:65" s="2" customFormat="1" ht="29.25">
      <c r="A313" s="34"/>
      <c r="B313" s="35"/>
      <c r="C313" s="36"/>
      <c r="D313" s="195" t="s">
        <v>137</v>
      </c>
      <c r="E313" s="36"/>
      <c r="F313" s="196" t="s">
        <v>328</v>
      </c>
      <c r="G313" s="36"/>
      <c r="H313" s="36"/>
      <c r="I313" s="197"/>
      <c r="J313" s="36"/>
      <c r="K313" s="36"/>
      <c r="L313" s="39"/>
      <c r="M313" s="198"/>
      <c r="N313" s="199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137</v>
      </c>
      <c r="AU313" s="17" t="s">
        <v>83</v>
      </c>
    </row>
    <row r="314" spans="1:65" s="2" customFormat="1" ht="11.25">
      <c r="A314" s="34"/>
      <c r="B314" s="35"/>
      <c r="C314" s="36"/>
      <c r="D314" s="200" t="s">
        <v>139</v>
      </c>
      <c r="E314" s="36"/>
      <c r="F314" s="201" t="s">
        <v>330</v>
      </c>
      <c r="G314" s="36"/>
      <c r="H314" s="36"/>
      <c r="I314" s="197"/>
      <c r="J314" s="36"/>
      <c r="K314" s="36"/>
      <c r="L314" s="39"/>
      <c r="M314" s="198"/>
      <c r="N314" s="199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139</v>
      </c>
      <c r="AU314" s="17" t="s">
        <v>83</v>
      </c>
    </row>
    <row r="315" spans="1:65" s="13" customFormat="1" ht="11.25">
      <c r="B315" s="202"/>
      <c r="C315" s="203"/>
      <c r="D315" s="195" t="s">
        <v>141</v>
      </c>
      <c r="E315" s="204" t="s">
        <v>1</v>
      </c>
      <c r="F315" s="205" t="s">
        <v>285</v>
      </c>
      <c r="G315" s="203"/>
      <c r="H315" s="206">
        <v>5.87</v>
      </c>
      <c r="I315" s="207"/>
      <c r="J315" s="203"/>
      <c r="K315" s="203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141</v>
      </c>
      <c r="AU315" s="212" t="s">
        <v>83</v>
      </c>
      <c r="AV315" s="13" t="s">
        <v>83</v>
      </c>
      <c r="AW315" s="13" t="s">
        <v>30</v>
      </c>
      <c r="AX315" s="13" t="s">
        <v>73</v>
      </c>
      <c r="AY315" s="212" t="s">
        <v>128</v>
      </c>
    </row>
    <row r="316" spans="1:65" s="14" customFormat="1" ht="11.25">
      <c r="B316" s="213"/>
      <c r="C316" s="214"/>
      <c r="D316" s="195" t="s">
        <v>141</v>
      </c>
      <c r="E316" s="215" t="s">
        <v>1</v>
      </c>
      <c r="F316" s="216" t="s">
        <v>143</v>
      </c>
      <c r="G316" s="214"/>
      <c r="H316" s="217">
        <v>5.87</v>
      </c>
      <c r="I316" s="218"/>
      <c r="J316" s="214"/>
      <c r="K316" s="214"/>
      <c r="L316" s="219"/>
      <c r="M316" s="220"/>
      <c r="N316" s="221"/>
      <c r="O316" s="221"/>
      <c r="P316" s="221"/>
      <c r="Q316" s="221"/>
      <c r="R316" s="221"/>
      <c r="S316" s="221"/>
      <c r="T316" s="222"/>
      <c r="AT316" s="223" t="s">
        <v>141</v>
      </c>
      <c r="AU316" s="223" t="s">
        <v>83</v>
      </c>
      <c r="AV316" s="14" t="s">
        <v>135</v>
      </c>
      <c r="AW316" s="14" t="s">
        <v>30</v>
      </c>
      <c r="AX316" s="14" t="s">
        <v>81</v>
      </c>
      <c r="AY316" s="223" t="s">
        <v>128</v>
      </c>
    </row>
    <row r="317" spans="1:65" s="2" customFormat="1" ht="49.15" customHeight="1">
      <c r="A317" s="34"/>
      <c r="B317" s="35"/>
      <c r="C317" s="182" t="s">
        <v>331</v>
      </c>
      <c r="D317" s="182" t="s">
        <v>130</v>
      </c>
      <c r="E317" s="183" t="s">
        <v>332</v>
      </c>
      <c r="F317" s="184" t="s">
        <v>333</v>
      </c>
      <c r="G317" s="185" t="s">
        <v>153</v>
      </c>
      <c r="H317" s="186">
        <v>789.39700000000005</v>
      </c>
      <c r="I317" s="187"/>
      <c r="J317" s="188">
        <f>ROUND(I317*H317,2)</f>
        <v>0</v>
      </c>
      <c r="K317" s="184" t="s">
        <v>134</v>
      </c>
      <c r="L317" s="39"/>
      <c r="M317" s="189" t="s">
        <v>1</v>
      </c>
      <c r="N317" s="190" t="s">
        <v>38</v>
      </c>
      <c r="O317" s="71"/>
      <c r="P317" s="191">
        <f>O317*H317</f>
        <v>0</v>
      </c>
      <c r="Q317" s="191">
        <v>0</v>
      </c>
      <c r="R317" s="191">
        <f>Q317*H317</f>
        <v>0</v>
      </c>
      <c r="S317" s="191">
        <v>0</v>
      </c>
      <c r="T317" s="192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3" t="s">
        <v>135</v>
      </c>
      <c r="AT317" s="193" t="s">
        <v>130</v>
      </c>
      <c r="AU317" s="193" t="s">
        <v>83</v>
      </c>
      <c r="AY317" s="17" t="s">
        <v>128</v>
      </c>
      <c r="BE317" s="194">
        <f>IF(N317="základní",J317,0)</f>
        <v>0</v>
      </c>
      <c r="BF317" s="194">
        <f>IF(N317="snížená",J317,0)</f>
        <v>0</v>
      </c>
      <c r="BG317" s="194">
        <f>IF(N317="zákl. přenesená",J317,0)</f>
        <v>0</v>
      </c>
      <c r="BH317" s="194">
        <f>IF(N317="sníž. přenesená",J317,0)</f>
        <v>0</v>
      </c>
      <c r="BI317" s="194">
        <f>IF(N317="nulová",J317,0)</f>
        <v>0</v>
      </c>
      <c r="BJ317" s="17" t="s">
        <v>81</v>
      </c>
      <c r="BK317" s="194">
        <f>ROUND(I317*H317,2)</f>
        <v>0</v>
      </c>
      <c r="BL317" s="17" t="s">
        <v>135</v>
      </c>
      <c r="BM317" s="193" t="s">
        <v>334</v>
      </c>
    </row>
    <row r="318" spans="1:65" s="2" customFormat="1" ht="29.25">
      <c r="A318" s="34"/>
      <c r="B318" s="35"/>
      <c r="C318" s="36"/>
      <c r="D318" s="195" t="s">
        <v>137</v>
      </c>
      <c r="E318" s="36"/>
      <c r="F318" s="196" t="s">
        <v>333</v>
      </c>
      <c r="G318" s="36"/>
      <c r="H318" s="36"/>
      <c r="I318" s="197"/>
      <c r="J318" s="36"/>
      <c r="K318" s="36"/>
      <c r="L318" s="39"/>
      <c r="M318" s="198"/>
      <c r="N318" s="199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137</v>
      </c>
      <c r="AU318" s="17" t="s">
        <v>83</v>
      </c>
    </row>
    <row r="319" spans="1:65" s="2" customFormat="1" ht="11.25">
      <c r="A319" s="34"/>
      <c r="B319" s="35"/>
      <c r="C319" s="36"/>
      <c r="D319" s="200" t="s">
        <v>139</v>
      </c>
      <c r="E319" s="36"/>
      <c r="F319" s="201" t="s">
        <v>335</v>
      </c>
      <c r="G319" s="36"/>
      <c r="H319" s="36"/>
      <c r="I319" s="197"/>
      <c r="J319" s="36"/>
      <c r="K319" s="36"/>
      <c r="L319" s="39"/>
      <c r="M319" s="198"/>
      <c r="N319" s="199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139</v>
      </c>
      <c r="AU319" s="17" t="s">
        <v>83</v>
      </c>
    </row>
    <row r="320" spans="1:65" s="13" customFormat="1" ht="11.25">
      <c r="B320" s="202"/>
      <c r="C320" s="203"/>
      <c r="D320" s="195" t="s">
        <v>141</v>
      </c>
      <c r="E320" s="204" t="s">
        <v>1</v>
      </c>
      <c r="F320" s="205" t="s">
        <v>336</v>
      </c>
      <c r="G320" s="203"/>
      <c r="H320" s="206">
        <v>789.39700000000005</v>
      </c>
      <c r="I320" s="207"/>
      <c r="J320" s="203"/>
      <c r="K320" s="203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141</v>
      </c>
      <c r="AU320" s="212" t="s">
        <v>83</v>
      </c>
      <c r="AV320" s="13" t="s">
        <v>83</v>
      </c>
      <c r="AW320" s="13" t="s">
        <v>30</v>
      </c>
      <c r="AX320" s="13" t="s">
        <v>73</v>
      </c>
      <c r="AY320" s="212" t="s">
        <v>128</v>
      </c>
    </row>
    <row r="321" spans="1:65" s="14" customFormat="1" ht="11.25">
      <c r="B321" s="213"/>
      <c r="C321" s="214"/>
      <c r="D321" s="195" t="s">
        <v>141</v>
      </c>
      <c r="E321" s="215" t="s">
        <v>1</v>
      </c>
      <c r="F321" s="216" t="s">
        <v>143</v>
      </c>
      <c r="G321" s="214"/>
      <c r="H321" s="217">
        <v>789.39700000000005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141</v>
      </c>
      <c r="AU321" s="223" t="s">
        <v>83</v>
      </c>
      <c r="AV321" s="14" t="s">
        <v>135</v>
      </c>
      <c r="AW321" s="14" t="s">
        <v>30</v>
      </c>
      <c r="AX321" s="14" t="s">
        <v>81</v>
      </c>
      <c r="AY321" s="223" t="s">
        <v>128</v>
      </c>
    </row>
    <row r="322" spans="1:65" s="12" customFormat="1" ht="25.9" customHeight="1">
      <c r="B322" s="166"/>
      <c r="C322" s="167"/>
      <c r="D322" s="168" t="s">
        <v>72</v>
      </c>
      <c r="E322" s="169" t="s">
        <v>337</v>
      </c>
      <c r="F322" s="169" t="s">
        <v>338</v>
      </c>
      <c r="G322" s="167"/>
      <c r="H322" s="167"/>
      <c r="I322" s="170"/>
      <c r="J322" s="171">
        <f>BK322</f>
        <v>0</v>
      </c>
      <c r="K322" s="167"/>
      <c r="L322" s="172"/>
      <c r="M322" s="173"/>
      <c r="N322" s="174"/>
      <c r="O322" s="174"/>
      <c r="P322" s="175">
        <f>P323+P337+P358+P362+P371+P375+P404+P431+P503+P520</f>
        <v>0</v>
      </c>
      <c r="Q322" s="174"/>
      <c r="R322" s="175">
        <f>R323+R337+R358+R362+R371+R375+R404+R431+R503+R520</f>
        <v>6.7570000000000005E-2</v>
      </c>
      <c r="S322" s="174"/>
      <c r="T322" s="176">
        <f>T323+T337+T358+T362+T371+T375+T404+T431+T503+T520</f>
        <v>22.355321799999999</v>
      </c>
      <c r="AR322" s="177" t="s">
        <v>83</v>
      </c>
      <c r="AT322" s="178" t="s">
        <v>72</v>
      </c>
      <c r="AU322" s="178" t="s">
        <v>73</v>
      </c>
      <c r="AY322" s="177" t="s">
        <v>128</v>
      </c>
      <c r="BK322" s="179">
        <f>BK323+BK337+BK358+BK362+BK371+BK375+BK404+BK431+BK503+BK520</f>
        <v>0</v>
      </c>
    </row>
    <row r="323" spans="1:65" s="12" customFormat="1" ht="22.9" customHeight="1">
      <c r="B323" s="166"/>
      <c r="C323" s="167"/>
      <c r="D323" s="168" t="s">
        <v>72</v>
      </c>
      <c r="E323" s="180" t="s">
        <v>339</v>
      </c>
      <c r="F323" s="180" t="s">
        <v>340</v>
      </c>
      <c r="G323" s="167"/>
      <c r="H323" s="167"/>
      <c r="I323" s="170"/>
      <c r="J323" s="181">
        <f>BK323</f>
        <v>0</v>
      </c>
      <c r="K323" s="167"/>
      <c r="L323" s="172"/>
      <c r="M323" s="173"/>
      <c r="N323" s="174"/>
      <c r="O323" s="174"/>
      <c r="P323" s="175">
        <f>SUM(P324:P336)</f>
        <v>0</v>
      </c>
      <c r="Q323" s="174"/>
      <c r="R323" s="175">
        <f>SUM(R324:R336)</f>
        <v>0</v>
      </c>
      <c r="S323" s="174"/>
      <c r="T323" s="176">
        <f>SUM(T324:T336)</f>
        <v>1.40943</v>
      </c>
      <c r="AR323" s="177" t="s">
        <v>83</v>
      </c>
      <c r="AT323" s="178" t="s">
        <v>72</v>
      </c>
      <c r="AU323" s="178" t="s">
        <v>81</v>
      </c>
      <c r="AY323" s="177" t="s">
        <v>128</v>
      </c>
      <c r="BK323" s="179">
        <f>SUM(BK324:BK336)</f>
        <v>0</v>
      </c>
    </row>
    <row r="324" spans="1:65" s="2" customFormat="1" ht="24.2" customHeight="1">
      <c r="A324" s="34"/>
      <c r="B324" s="35"/>
      <c r="C324" s="182" t="s">
        <v>262</v>
      </c>
      <c r="D324" s="182" t="s">
        <v>130</v>
      </c>
      <c r="E324" s="183" t="s">
        <v>341</v>
      </c>
      <c r="F324" s="184" t="s">
        <v>342</v>
      </c>
      <c r="G324" s="185" t="s">
        <v>133</v>
      </c>
      <c r="H324" s="186">
        <v>316</v>
      </c>
      <c r="I324" s="187"/>
      <c r="J324" s="188">
        <f>ROUND(I324*H324,2)</f>
        <v>0</v>
      </c>
      <c r="K324" s="184" t="s">
        <v>134</v>
      </c>
      <c r="L324" s="39"/>
      <c r="M324" s="189" t="s">
        <v>1</v>
      </c>
      <c r="N324" s="190" t="s">
        <v>38</v>
      </c>
      <c r="O324" s="71"/>
      <c r="P324" s="191">
        <f>O324*H324</f>
        <v>0</v>
      </c>
      <c r="Q324" s="191">
        <v>0</v>
      </c>
      <c r="R324" s="191">
        <f>Q324*H324</f>
        <v>0</v>
      </c>
      <c r="S324" s="191">
        <v>6.6E-4</v>
      </c>
      <c r="T324" s="192">
        <f>S324*H324</f>
        <v>0.20856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3" t="s">
        <v>205</v>
      </c>
      <c r="AT324" s="193" t="s">
        <v>130</v>
      </c>
      <c r="AU324" s="193" t="s">
        <v>83</v>
      </c>
      <c r="AY324" s="17" t="s">
        <v>128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17" t="s">
        <v>81</v>
      </c>
      <c r="BK324" s="194">
        <f>ROUND(I324*H324,2)</f>
        <v>0</v>
      </c>
      <c r="BL324" s="17" t="s">
        <v>205</v>
      </c>
      <c r="BM324" s="193" t="s">
        <v>343</v>
      </c>
    </row>
    <row r="325" spans="1:65" s="2" customFormat="1" ht="19.5">
      <c r="A325" s="34"/>
      <c r="B325" s="35"/>
      <c r="C325" s="36"/>
      <c r="D325" s="195" t="s">
        <v>137</v>
      </c>
      <c r="E325" s="36"/>
      <c r="F325" s="196" t="s">
        <v>342</v>
      </c>
      <c r="G325" s="36"/>
      <c r="H325" s="36"/>
      <c r="I325" s="197"/>
      <c r="J325" s="36"/>
      <c r="K325" s="36"/>
      <c r="L325" s="39"/>
      <c r="M325" s="198"/>
      <c r="N325" s="199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137</v>
      </c>
      <c r="AU325" s="17" t="s">
        <v>83</v>
      </c>
    </row>
    <row r="326" spans="1:65" s="2" customFormat="1" ht="11.25">
      <c r="A326" s="34"/>
      <c r="B326" s="35"/>
      <c r="C326" s="36"/>
      <c r="D326" s="200" t="s">
        <v>139</v>
      </c>
      <c r="E326" s="36"/>
      <c r="F326" s="201" t="s">
        <v>344</v>
      </c>
      <c r="G326" s="36"/>
      <c r="H326" s="36"/>
      <c r="I326" s="197"/>
      <c r="J326" s="36"/>
      <c r="K326" s="36"/>
      <c r="L326" s="39"/>
      <c r="M326" s="198"/>
      <c r="N326" s="199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139</v>
      </c>
      <c r="AU326" s="17" t="s">
        <v>83</v>
      </c>
    </row>
    <row r="327" spans="1:65" s="15" customFormat="1" ht="11.25">
      <c r="B327" s="234"/>
      <c r="C327" s="235"/>
      <c r="D327" s="195" t="s">
        <v>141</v>
      </c>
      <c r="E327" s="236" t="s">
        <v>1</v>
      </c>
      <c r="F327" s="237" t="s">
        <v>160</v>
      </c>
      <c r="G327" s="235"/>
      <c r="H327" s="236" t="s">
        <v>1</v>
      </c>
      <c r="I327" s="238"/>
      <c r="J327" s="235"/>
      <c r="K327" s="235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141</v>
      </c>
      <c r="AU327" s="243" t="s">
        <v>83</v>
      </c>
      <c r="AV327" s="15" t="s">
        <v>81</v>
      </c>
      <c r="AW327" s="15" t="s">
        <v>30</v>
      </c>
      <c r="AX327" s="15" t="s">
        <v>73</v>
      </c>
      <c r="AY327" s="243" t="s">
        <v>128</v>
      </c>
    </row>
    <row r="328" spans="1:65" s="13" customFormat="1" ht="11.25">
      <c r="B328" s="202"/>
      <c r="C328" s="203"/>
      <c r="D328" s="195" t="s">
        <v>141</v>
      </c>
      <c r="E328" s="204" t="s">
        <v>1</v>
      </c>
      <c r="F328" s="205" t="s">
        <v>345</v>
      </c>
      <c r="G328" s="203"/>
      <c r="H328" s="206">
        <v>316</v>
      </c>
      <c r="I328" s="207"/>
      <c r="J328" s="203"/>
      <c r="K328" s="203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141</v>
      </c>
      <c r="AU328" s="212" t="s">
        <v>83</v>
      </c>
      <c r="AV328" s="13" t="s">
        <v>83</v>
      </c>
      <c r="AW328" s="13" t="s">
        <v>30</v>
      </c>
      <c r="AX328" s="13" t="s">
        <v>73</v>
      </c>
      <c r="AY328" s="212" t="s">
        <v>128</v>
      </c>
    </row>
    <row r="329" spans="1:65" s="14" customFormat="1" ht="11.25">
      <c r="B329" s="213"/>
      <c r="C329" s="214"/>
      <c r="D329" s="195" t="s">
        <v>141</v>
      </c>
      <c r="E329" s="215" t="s">
        <v>1</v>
      </c>
      <c r="F329" s="216" t="s">
        <v>143</v>
      </c>
      <c r="G329" s="214"/>
      <c r="H329" s="217">
        <v>316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141</v>
      </c>
      <c r="AU329" s="223" t="s">
        <v>83</v>
      </c>
      <c r="AV329" s="14" t="s">
        <v>135</v>
      </c>
      <c r="AW329" s="14" t="s">
        <v>30</v>
      </c>
      <c r="AX329" s="14" t="s">
        <v>81</v>
      </c>
      <c r="AY329" s="223" t="s">
        <v>128</v>
      </c>
    </row>
    <row r="330" spans="1:65" s="2" customFormat="1" ht="33" customHeight="1">
      <c r="A330" s="34"/>
      <c r="B330" s="35"/>
      <c r="C330" s="182" t="s">
        <v>346</v>
      </c>
      <c r="D330" s="182" t="s">
        <v>130</v>
      </c>
      <c r="E330" s="183" t="s">
        <v>347</v>
      </c>
      <c r="F330" s="184" t="s">
        <v>348</v>
      </c>
      <c r="G330" s="185" t="s">
        <v>133</v>
      </c>
      <c r="H330" s="186">
        <v>109.17</v>
      </c>
      <c r="I330" s="187"/>
      <c r="J330" s="188">
        <f>ROUND(I330*H330,2)</f>
        <v>0</v>
      </c>
      <c r="K330" s="184" t="s">
        <v>134</v>
      </c>
      <c r="L330" s="39"/>
      <c r="M330" s="189" t="s">
        <v>1</v>
      </c>
      <c r="N330" s="190" t="s">
        <v>38</v>
      </c>
      <c r="O330" s="71"/>
      <c r="P330" s="191">
        <f>O330*H330</f>
        <v>0</v>
      </c>
      <c r="Q330" s="191">
        <v>0</v>
      </c>
      <c r="R330" s="191">
        <f>Q330*H330</f>
        <v>0</v>
      </c>
      <c r="S330" s="191">
        <v>1.0999999999999999E-2</v>
      </c>
      <c r="T330" s="192">
        <f>S330*H330</f>
        <v>1.2008699999999999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3" t="s">
        <v>205</v>
      </c>
      <c r="AT330" s="193" t="s">
        <v>130</v>
      </c>
      <c r="AU330" s="193" t="s">
        <v>83</v>
      </c>
      <c r="AY330" s="17" t="s">
        <v>128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17" t="s">
        <v>81</v>
      </c>
      <c r="BK330" s="194">
        <f>ROUND(I330*H330,2)</f>
        <v>0</v>
      </c>
      <c r="BL330" s="17" t="s">
        <v>205</v>
      </c>
      <c r="BM330" s="193" t="s">
        <v>349</v>
      </c>
    </row>
    <row r="331" spans="1:65" s="2" customFormat="1" ht="19.5">
      <c r="A331" s="34"/>
      <c r="B331" s="35"/>
      <c r="C331" s="36"/>
      <c r="D331" s="195" t="s">
        <v>137</v>
      </c>
      <c r="E331" s="36"/>
      <c r="F331" s="196" t="s">
        <v>348</v>
      </c>
      <c r="G331" s="36"/>
      <c r="H331" s="36"/>
      <c r="I331" s="197"/>
      <c r="J331" s="36"/>
      <c r="K331" s="36"/>
      <c r="L331" s="39"/>
      <c r="M331" s="198"/>
      <c r="N331" s="199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137</v>
      </c>
      <c r="AU331" s="17" t="s">
        <v>83</v>
      </c>
    </row>
    <row r="332" spans="1:65" s="2" customFormat="1" ht="11.25">
      <c r="A332" s="34"/>
      <c r="B332" s="35"/>
      <c r="C332" s="36"/>
      <c r="D332" s="200" t="s">
        <v>139</v>
      </c>
      <c r="E332" s="36"/>
      <c r="F332" s="201" t="s">
        <v>350</v>
      </c>
      <c r="G332" s="36"/>
      <c r="H332" s="36"/>
      <c r="I332" s="197"/>
      <c r="J332" s="36"/>
      <c r="K332" s="36"/>
      <c r="L332" s="39"/>
      <c r="M332" s="198"/>
      <c r="N332" s="199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139</v>
      </c>
      <c r="AU332" s="17" t="s">
        <v>83</v>
      </c>
    </row>
    <row r="333" spans="1:65" s="15" customFormat="1" ht="11.25">
      <c r="B333" s="234"/>
      <c r="C333" s="235"/>
      <c r="D333" s="195" t="s">
        <v>141</v>
      </c>
      <c r="E333" s="236" t="s">
        <v>1</v>
      </c>
      <c r="F333" s="237" t="s">
        <v>162</v>
      </c>
      <c r="G333" s="235"/>
      <c r="H333" s="236" t="s">
        <v>1</v>
      </c>
      <c r="I333" s="238"/>
      <c r="J333" s="235"/>
      <c r="K333" s="235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141</v>
      </c>
      <c r="AU333" s="243" t="s">
        <v>83</v>
      </c>
      <c r="AV333" s="15" t="s">
        <v>81</v>
      </c>
      <c r="AW333" s="15" t="s">
        <v>30</v>
      </c>
      <c r="AX333" s="15" t="s">
        <v>73</v>
      </c>
      <c r="AY333" s="243" t="s">
        <v>128</v>
      </c>
    </row>
    <row r="334" spans="1:65" s="13" customFormat="1" ht="11.25">
      <c r="B334" s="202"/>
      <c r="C334" s="203"/>
      <c r="D334" s="195" t="s">
        <v>141</v>
      </c>
      <c r="E334" s="204" t="s">
        <v>1</v>
      </c>
      <c r="F334" s="205" t="s">
        <v>351</v>
      </c>
      <c r="G334" s="203"/>
      <c r="H334" s="206">
        <v>62.05</v>
      </c>
      <c r="I334" s="207"/>
      <c r="J334" s="203"/>
      <c r="K334" s="203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141</v>
      </c>
      <c r="AU334" s="212" t="s">
        <v>83</v>
      </c>
      <c r="AV334" s="13" t="s">
        <v>83</v>
      </c>
      <c r="AW334" s="13" t="s">
        <v>30</v>
      </c>
      <c r="AX334" s="13" t="s">
        <v>73</v>
      </c>
      <c r="AY334" s="212" t="s">
        <v>128</v>
      </c>
    </row>
    <row r="335" spans="1:65" s="13" customFormat="1" ht="11.25">
      <c r="B335" s="202"/>
      <c r="C335" s="203"/>
      <c r="D335" s="195" t="s">
        <v>141</v>
      </c>
      <c r="E335" s="204" t="s">
        <v>1</v>
      </c>
      <c r="F335" s="205" t="s">
        <v>352</v>
      </c>
      <c r="G335" s="203"/>
      <c r="H335" s="206">
        <v>47.12</v>
      </c>
      <c r="I335" s="207"/>
      <c r="J335" s="203"/>
      <c r="K335" s="203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141</v>
      </c>
      <c r="AU335" s="212" t="s">
        <v>83</v>
      </c>
      <c r="AV335" s="13" t="s">
        <v>83</v>
      </c>
      <c r="AW335" s="13" t="s">
        <v>30</v>
      </c>
      <c r="AX335" s="13" t="s">
        <v>73</v>
      </c>
      <c r="AY335" s="212" t="s">
        <v>128</v>
      </c>
    </row>
    <row r="336" spans="1:65" s="14" customFormat="1" ht="11.25">
      <c r="B336" s="213"/>
      <c r="C336" s="214"/>
      <c r="D336" s="195" t="s">
        <v>141</v>
      </c>
      <c r="E336" s="215" t="s">
        <v>1</v>
      </c>
      <c r="F336" s="216" t="s">
        <v>143</v>
      </c>
      <c r="G336" s="214"/>
      <c r="H336" s="217">
        <v>109.16999999999999</v>
      </c>
      <c r="I336" s="218"/>
      <c r="J336" s="214"/>
      <c r="K336" s="214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141</v>
      </c>
      <c r="AU336" s="223" t="s">
        <v>83</v>
      </c>
      <c r="AV336" s="14" t="s">
        <v>135</v>
      </c>
      <c r="AW336" s="14" t="s">
        <v>30</v>
      </c>
      <c r="AX336" s="14" t="s">
        <v>81</v>
      </c>
      <c r="AY336" s="223" t="s">
        <v>128</v>
      </c>
    </row>
    <row r="337" spans="1:65" s="12" customFormat="1" ht="22.9" customHeight="1">
      <c r="B337" s="166"/>
      <c r="C337" s="167"/>
      <c r="D337" s="168" t="s">
        <v>72</v>
      </c>
      <c r="E337" s="180" t="s">
        <v>353</v>
      </c>
      <c r="F337" s="180" t="s">
        <v>354</v>
      </c>
      <c r="G337" s="167"/>
      <c r="H337" s="167"/>
      <c r="I337" s="170"/>
      <c r="J337" s="181">
        <f>BK337</f>
        <v>0</v>
      </c>
      <c r="K337" s="167"/>
      <c r="L337" s="172"/>
      <c r="M337" s="173"/>
      <c r="N337" s="174"/>
      <c r="O337" s="174"/>
      <c r="P337" s="175">
        <f>SUM(P338:P357)</f>
        <v>0</v>
      </c>
      <c r="Q337" s="174"/>
      <c r="R337" s="175">
        <f>SUM(R338:R357)</f>
        <v>0</v>
      </c>
      <c r="S337" s="174"/>
      <c r="T337" s="176">
        <f>SUM(T338:T357)</f>
        <v>0.62058000000000002</v>
      </c>
      <c r="AR337" s="177" t="s">
        <v>83</v>
      </c>
      <c r="AT337" s="178" t="s">
        <v>72</v>
      </c>
      <c r="AU337" s="178" t="s">
        <v>81</v>
      </c>
      <c r="AY337" s="177" t="s">
        <v>128</v>
      </c>
      <c r="BK337" s="179">
        <f>SUM(BK338:BK357)</f>
        <v>0</v>
      </c>
    </row>
    <row r="338" spans="1:65" s="2" customFormat="1" ht="24.2" customHeight="1">
      <c r="A338" s="34"/>
      <c r="B338" s="35"/>
      <c r="C338" s="182" t="s">
        <v>270</v>
      </c>
      <c r="D338" s="182" t="s">
        <v>130</v>
      </c>
      <c r="E338" s="183" t="s">
        <v>355</v>
      </c>
      <c r="F338" s="184" t="s">
        <v>356</v>
      </c>
      <c r="G338" s="185" t="s">
        <v>357</v>
      </c>
      <c r="H338" s="186">
        <v>6</v>
      </c>
      <c r="I338" s="187"/>
      <c r="J338" s="188">
        <f>ROUND(I338*H338,2)</f>
        <v>0</v>
      </c>
      <c r="K338" s="184" t="s">
        <v>134</v>
      </c>
      <c r="L338" s="39"/>
      <c r="M338" s="189" t="s">
        <v>1</v>
      </c>
      <c r="N338" s="190" t="s">
        <v>38</v>
      </c>
      <c r="O338" s="71"/>
      <c r="P338" s="191">
        <f>O338*H338</f>
        <v>0</v>
      </c>
      <c r="Q338" s="191">
        <v>0</v>
      </c>
      <c r="R338" s="191">
        <f>Q338*H338</f>
        <v>0</v>
      </c>
      <c r="S338" s="191">
        <v>1.933E-2</v>
      </c>
      <c r="T338" s="192">
        <f>S338*H338</f>
        <v>0.11598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3" t="s">
        <v>205</v>
      </c>
      <c r="AT338" s="193" t="s">
        <v>130</v>
      </c>
      <c r="AU338" s="193" t="s">
        <v>83</v>
      </c>
      <c r="AY338" s="17" t="s">
        <v>128</v>
      </c>
      <c r="BE338" s="194">
        <f>IF(N338="základní",J338,0)</f>
        <v>0</v>
      </c>
      <c r="BF338" s="194">
        <f>IF(N338="snížená",J338,0)</f>
        <v>0</v>
      </c>
      <c r="BG338" s="194">
        <f>IF(N338="zákl. přenesená",J338,0)</f>
        <v>0</v>
      </c>
      <c r="BH338" s="194">
        <f>IF(N338="sníž. přenesená",J338,0)</f>
        <v>0</v>
      </c>
      <c r="BI338" s="194">
        <f>IF(N338="nulová",J338,0)</f>
        <v>0</v>
      </c>
      <c r="BJ338" s="17" t="s">
        <v>81</v>
      </c>
      <c r="BK338" s="194">
        <f>ROUND(I338*H338,2)</f>
        <v>0</v>
      </c>
      <c r="BL338" s="17" t="s">
        <v>205</v>
      </c>
      <c r="BM338" s="193" t="s">
        <v>358</v>
      </c>
    </row>
    <row r="339" spans="1:65" s="2" customFormat="1" ht="19.5">
      <c r="A339" s="34"/>
      <c r="B339" s="35"/>
      <c r="C339" s="36"/>
      <c r="D339" s="195" t="s">
        <v>137</v>
      </c>
      <c r="E339" s="36"/>
      <c r="F339" s="196" t="s">
        <v>356</v>
      </c>
      <c r="G339" s="36"/>
      <c r="H339" s="36"/>
      <c r="I339" s="197"/>
      <c r="J339" s="36"/>
      <c r="K339" s="36"/>
      <c r="L339" s="39"/>
      <c r="M339" s="198"/>
      <c r="N339" s="199"/>
      <c r="O339" s="71"/>
      <c r="P339" s="71"/>
      <c r="Q339" s="71"/>
      <c r="R339" s="71"/>
      <c r="S339" s="71"/>
      <c r="T339" s="72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137</v>
      </c>
      <c r="AU339" s="17" t="s">
        <v>83</v>
      </c>
    </row>
    <row r="340" spans="1:65" s="2" customFormat="1" ht="11.25">
      <c r="A340" s="34"/>
      <c r="B340" s="35"/>
      <c r="C340" s="36"/>
      <c r="D340" s="200" t="s">
        <v>139</v>
      </c>
      <c r="E340" s="36"/>
      <c r="F340" s="201" t="s">
        <v>359</v>
      </c>
      <c r="G340" s="36"/>
      <c r="H340" s="36"/>
      <c r="I340" s="197"/>
      <c r="J340" s="36"/>
      <c r="K340" s="36"/>
      <c r="L340" s="39"/>
      <c r="M340" s="198"/>
      <c r="N340" s="199"/>
      <c r="O340" s="71"/>
      <c r="P340" s="71"/>
      <c r="Q340" s="71"/>
      <c r="R340" s="71"/>
      <c r="S340" s="71"/>
      <c r="T340" s="72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139</v>
      </c>
      <c r="AU340" s="17" t="s">
        <v>83</v>
      </c>
    </row>
    <row r="341" spans="1:65" s="2" customFormat="1" ht="21.75" customHeight="1">
      <c r="A341" s="34"/>
      <c r="B341" s="35"/>
      <c r="C341" s="182" t="s">
        <v>360</v>
      </c>
      <c r="D341" s="182" t="s">
        <v>130</v>
      </c>
      <c r="E341" s="183" t="s">
        <v>361</v>
      </c>
      <c r="F341" s="184" t="s">
        <v>362</v>
      </c>
      <c r="G341" s="185" t="s">
        <v>357</v>
      </c>
      <c r="H341" s="186">
        <v>8</v>
      </c>
      <c r="I341" s="187"/>
      <c r="J341" s="188">
        <f>ROUND(I341*H341,2)</f>
        <v>0</v>
      </c>
      <c r="K341" s="184" t="s">
        <v>134</v>
      </c>
      <c r="L341" s="39"/>
      <c r="M341" s="189" t="s">
        <v>1</v>
      </c>
      <c r="N341" s="190" t="s">
        <v>38</v>
      </c>
      <c r="O341" s="71"/>
      <c r="P341" s="191">
        <f>O341*H341</f>
        <v>0</v>
      </c>
      <c r="Q341" s="191">
        <v>0</v>
      </c>
      <c r="R341" s="191">
        <f>Q341*H341</f>
        <v>0</v>
      </c>
      <c r="S341" s="191">
        <v>1.9460000000000002E-2</v>
      </c>
      <c r="T341" s="192">
        <f>S341*H341</f>
        <v>0.15568000000000001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3" t="s">
        <v>205</v>
      </c>
      <c r="AT341" s="193" t="s">
        <v>130</v>
      </c>
      <c r="AU341" s="193" t="s">
        <v>83</v>
      </c>
      <c r="AY341" s="17" t="s">
        <v>128</v>
      </c>
      <c r="BE341" s="194">
        <f>IF(N341="základní",J341,0)</f>
        <v>0</v>
      </c>
      <c r="BF341" s="194">
        <f>IF(N341="snížená",J341,0)</f>
        <v>0</v>
      </c>
      <c r="BG341" s="194">
        <f>IF(N341="zákl. přenesená",J341,0)</f>
        <v>0</v>
      </c>
      <c r="BH341" s="194">
        <f>IF(N341="sníž. přenesená",J341,0)</f>
        <v>0</v>
      </c>
      <c r="BI341" s="194">
        <f>IF(N341="nulová",J341,0)</f>
        <v>0</v>
      </c>
      <c r="BJ341" s="17" t="s">
        <v>81</v>
      </c>
      <c r="BK341" s="194">
        <f>ROUND(I341*H341,2)</f>
        <v>0</v>
      </c>
      <c r="BL341" s="17" t="s">
        <v>205</v>
      </c>
      <c r="BM341" s="193" t="s">
        <v>363</v>
      </c>
    </row>
    <row r="342" spans="1:65" s="2" customFormat="1" ht="11.25">
      <c r="A342" s="34"/>
      <c r="B342" s="35"/>
      <c r="C342" s="36"/>
      <c r="D342" s="195" t="s">
        <v>137</v>
      </c>
      <c r="E342" s="36"/>
      <c r="F342" s="196" t="s">
        <v>362</v>
      </c>
      <c r="G342" s="36"/>
      <c r="H342" s="36"/>
      <c r="I342" s="197"/>
      <c r="J342" s="36"/>
      <c r="K342" s="36"/>
      <c r="L342" s="39"/>
      <c r="M342" s="198"/>
      <c r="N342" s="199"/>
      <c r="O342" s="71"/>
      <c r="P342" s="71"/>
      <c r="Q342" s="71"/>
      <c r="R342" s="71"/>
      <c r="S342" s="71"/>
      <c r="T342" s="72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137</v>
      </c>
      <c r="AU342" s="17" t="s">
        <v>83</v>
      </c>
    </row>
    <row r="343" spans="1:65" s="2" customFormat="1" ht="11.25">
      <c r="A343" s="34"/>
      <c r="B343" s="35"/>
      <c r="C343" s="36"/>
      <c r="D343" s="200" t="s">
        <v>139</v>
      </c>
      <c r="E343" s="36"/>
      <c r="F343" s="201" t="s">
        <v>364</v>
      </c>
      <c r="G343" s="36"/>
      <c r="H343" s="36"/>
      <c r="I343" s="197"/>
      <c r="J343" s="36"/>
      <c r="K343" s="36"/>
      <c r="L343" s="39"/>
      <c r="M343" s="198"/>
      <c r="N343" s="199"/>
      <c r="O343" s="71"/>
      <c r="P343" s="71"/>
      <c r="Q343" s="71"/>
      <c r="R343" s="71"/>
      <c r="S343" s="71"/>
      <c r="T343" s="72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139</v>
      </c>
      <c r="AU343" s="17" t="s">
        <v>83</v>
      </c>
    </row>
    <row r="344" spans="1:65" s="2" customFormat="1" ht="24.2" customHeight="1">
      <c r="A344" s="34"/>
      <c r="B344" s="35"/>
      <c r="C344" s="182" t="s">
        <v>365</v>
      </c>
      <c r="D344" s="182" t="s">
        <v>130</v>
      </c>
      <c r="E344" s="183" t="s">
        <v>366</v>
      </c>
      <c r="F344" s="184" t="s">
        <v>367</v>
      </c>
      <c r="G344" s="185" t="s">
        <v>357</v>
      </c>
      <c r="H344" s="186">
        <v>1</v>
      </c>
      <c r="I344" s="187"/>
      <c r="J344" s="188">
        <f>ROUND(I344*H344,2)</f>
        <v>0</v>
      </c>
      <c r="K344" s="184" t="s">
        <v>134</v>
      </c>
      <c r="L344" s="39"/>
      <c r="M344" s="189" t="s">
        <v>1</v>
      </c>
      <c r="N344" s="190" t="s">
        <v>38</v>
      </c>
      <c r="O344" s="71"/>
      <c r="P344" s="191">
        <f>O344*H344</f>
        <v>0</v>
      </c>
      <c r="Q344" s="191">
        <v>0</v>
      </c>
      <c r="R344" s="191">
        <f>Q344*H344</f>
        <v>0</v>
      </c>
      <c r="S344" s="191">
        <v>9.1999999999999998E-3</v>
      </c>
      <c r="T344" s="192">
        <f>S344*H344</f>
        <v>9.1999999999999998E-3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3" t="s">
        <v>205</v>
      </c>
      <c r="AT344" s="193" t="s">
        <v>130</v>
      </c>
      <c r="AU344" s="193" t="s">
        <v>83</v>
      </c>
      <c r="AY344" s="17" t="s">
        <v>128</v>
      </c>
      <c r="BE344" s="194">
        <f>IF(N344="základní",J344,0)</f>
        <v>0</v>
      </c>
      <c r="BF344" s="194">
        <f>IF(N344="snížená",J344,0)</f>
        <v>0</v>
      </c>
      <c r="BG344" s="194">
        <f>IF(N344="zákl. přenesená",J344,0)</f>
        <v>0</v>
      </c>
      <c r="BH344" s="194">
        <f>IF(N344="sníž. přenesená",J344,0)</f>
        <v>0</v>
      </c>
      <c r="BI344" s="194">
        <f>IF(N344="nulová",J344,0)</f>
        <v>0</v>
      </c>
      <c r="BJ344" s="17" t="s">
        <v>81</v>
      </c>
      <c r="BK344" s="194">
        <f>ROUND(I344*H344,2)</f>
        <v>0</v>
      </c>
      <c r="BL344" s="17" t="s">
        <v>205</v>
      </c>
      <c r="BM344" s="193" t="s">
        <v>368</v>
      </c>
    </row>
    <row r="345" spans="1:65" s="2" customFormat="1" ht="19.5">
      <c r="A345" s="34"/>
      <c r="B345" s="35"/>
      <c r="C345" s="36"/>
      <c r="D345" s="195" t="s">
        <v>137</v>
      </c>
      <c r="E345" s="36"/>
      <c r="F345" s="196" t="s">
        <v>367</v>
      </c>
      <c r="G345" s="36"/>
      <c r="H345" s="36"/>
      <c r="I345" s="197"/>
      <c r="J345" s="36"/>
      <c r="K345" s="36"/>
      <c r="L345" s="39"/>
      <c r="M345" s="198"/>
      <c r="N345" s="199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137</v>
      </c>
      <c r="AU345" s="17" t="s">
        <v>83</v>
      </c>
    </row>
    <row r="346" spans="1:65" s="2" customFormat="1" ht="11.25">
      <c r="A346" s="34"/>
      <c r="B346" s="35"/>
      <c r="C346" s="36"/>
      <c r="D346" s="200" t="s">
        <v>139</v>
      </c>
      <c r="E346" s="36"/>
      <c r="F346" s="201" t="s">
        <v>369</v>
      </c>
      <c r="G346" s="36"/>
      <c r="H346" s="36"/>
      <c r="I346" s="197"/>
      <c r="J346" s="36"/>
      <c r="K346" s="36"/>
      <c r="L346" s="39"/>
      <c r="M346" s="198"/>
      <c r="N346" s="199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139</v>
      </c>
      <c r="AU346" s="17" t="s">
        <v>83</v>
      </c>
    </row>
    <row r="347" spans="1:65" s="2" customFormat="1" ht="33" customHeight="1">
      <c r="A347" s="34"/>
      <c r="B347" s="35"/>
      <c r="C347" s="182" t="s">
        <v>370</v>
      </c>
      <c r="D347" s="182" t="s">
        <v>130</v>
      </c>
      <c r="E347" s="183" t="s">
        <v>371</v>
      </c>
      <c r="F347" s="184" t="s">
        <v>372</v>
      </c>
      <c r="G347" s="185" t="s">
        <v>357</v>
      </c>
      <c r="H347" s="186">
        <v>1</v>
      </c>
      <c r="I347" s="187"/>
      <c r="J347" s="188">
        <f>ROUND(I347*H347,2)</f>
        <v>0</v>
      </c>
      <c r="K347" s="184" t="s">
        <v>134</v>
      </c>
      <c r="L347" s="39"/>
      <c r="M347" s="189" t="s">
        <v>1</v>
      </c>
      <c r="N347" s="190" t="s">
        <v>38</v>
      </c>
      <c r="O347" s="71"/>
      <c r="P347" s="191">
        <f>O347*H347</f>
        <v>0</v>
      </c>
      <c r="Q347" s="191">
        <v>0</v>
      </c>
      <c r="R347" s="191">
        <f>Q347*H347</f>
        <v>0</v>
      </c>
      <c r="S347" s="191">
        <v>1.8800000000000001E-2</v>
      </c>
      <c r="T347" s="192">
        <f>S347*H347</f>
        <v>1.8800000000000001E-2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3" t="s">
        <v>205</v>
      </c>
      <c r="AT347" s="193" t="s">
        <v>130</v>
      </c>
      <c r="AU347" s="193" t="s">
        <v>83</v>
      </c>
      <c r="AY347" s="17" t="s">
        <v>128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17" t="s">
        <v>81</v>
      </c>
      <c r="BK347" s="194">
        <f>ROUND(I347*H347,2)</f>
        <v>0</v>
      </c>
      <c r="BL347" s="17" t="s">
        <v>205</v>
      </c>
      <c r="BM347" s="193" t="s">
        <v>373</v>
      </c>
    </row>
    <row r="348" spans="1:65" s="2" customFormat="1" ht="19.5">
      <c r="A348" s="34"/>
      <c r="B348" s="35"/>
      <c r="C348" s="36"/>
      <c r="D348" s="195" t="s">
        <v>137</v>
      </c>
      <c r="E348" s="36"/>
      <c r="F348" s="196" t="s">
        <v>372</v>
      </c>
      <c r="G348" s="36"/>
      <c r="H348" s="36"/>
      <c r="I348" s="197"/>
      <c r="J348" s="36"/>
      <c r="K348" s="36"/>
      <c r="L348" s="39"/>
      <c r="M348" s="198"/>
      <c r="N348" s="199"/>
      <c r="O348" s="71"/>
      <c r="P348" s="71"/>
      <c r="Q348" s="71"/>
      <c r="R348" s="71"/>
      <c r="S348" s="71"/>
      <c r="T348" s="72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137</v>
      </c>
      <c r="AU348" s="17" t="s">
        <v>83</v>
      </c>
    </row>
    <row r="349" spans="1:65" s="2" customFormat="1" ht="11.25">
      <c r="A349" s="34"/>
      <c r="B349" s="35"/>
      <c r="C349" s="36"/>
      <c r="D349" s="200" t="s">
        <v>139</v>
      </c>
      <c r="E349" s="36"/>
      <c r="F349" s="201" t="s">
        <v>374</v>
      </c>
      <c r="G349" s="36"/>
      <c r="H349" s="36"/>
      <c r="I349" s="197"/>
      <c r="J349" s="36"/>
      <c r="K349" s="36"/>
      <c r="L349" s="39"/>
      <c r="M349" s="198"/>
      <c r="N349" s="199"/>
      <c r="O349" s="71"/>
      <c r="P349" s="71"/>
      <c r="Q349" s="71"/>
      <c r="R349" s="71"/>
      <c r="S349" s="71"/>
      <c r="T349" s="72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139</v>
      </c>
      <c r="AU349" s="17" t="s">
        <v>83</v>
      </c>
    </row>
    <row r="350" spans="1:65" s="2" customFormat="1" ht="24.2" customHeight="1">
      <c r="A350" s="34"/>
      <c r="B350" s="35"/>
      <c r="C350" s="182" t="s">
        <v>282</v>
      </c>
      <c r="D350" s="182" t="s">
        <v>130</v>
      </c>
      <c r="E350" s="183" t="s">
        <v>375</v>
      </c>
      <c r="F350" s="184" t="s">
        <v>376</v>
      </c>
      <c r="G350" s="185" t="s">
        <v>357</v>
      </c>
      <c r="H350" s="186">
        <v>2</v>
      </c>
      <c r="I350" s="187"/>
      <c r="J350" s="188">
        <f>ROUND(I350*H350,2)</f>
        <v>0</v>
      </c>
      <c r="K350" s="184" t="s">
        <v>134</v>
      </c>
      <c r="L350" s="39"/>
      <c r="M350" s="189" t="s">
        <v>1</v>
      </c>
      <c r="N350" s="190" t="s">
        <v>38</v>
      </c>
      <c r="O350" s="71"/>
      <c r="P350" s="191">
        <f>O350*H350</f>
        <v>0</v>
      </c>
      <c r="Q350" s="191">
        <v>0</v>
      </c>
      <c r="R350" s="191">
        <f>Q350*H350</f>
        <v>0</v>
      </c>
      <c r="S350" s="191">
        <v>0.155</v>
      </c>
      <c r="T350" s="192">
        <f>S350*H350</f>
        <v>0.31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3" t="s">
        <v>205</v>
      </c>
      <c r="AT350" s="193" t="s">
        <v>130</v>
      </c>
      <c r="AU350" s="193" t="s">
        <v>83</v>
      </c>
      <c r="AY350" s="17" t="s">
        <v>128</v>
      </c>
      <c r="BE350" s="194">
        <f>IF(N350="základní",J350,0)</f>
        <v>0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17" t="s">
        <v>81</v>
      </c>
      <c r="BK350" s="194">
        <f>ROUND(I350*H350,2)</f>
        <v>0</v>
      </c>
      <c r="BL350" s="17" t="s">
        <v>205</v>
      </c>
      <c r="BM350" s="193" t="s">
        <v>377</v>
      </c>
    </row>
    <row r="351" spans="1:65" s="2" customFormat="1" ht="19.5">
      <c r="A351" s="34"/>
      <c r="B351" s="35"/>
      <c r="C351" s="36"/>
      <c r="D351" s="195" t="s">
        <v>137</v>
      </c>
      <c r="E351" s="36"/>
      <c r="F351" s="196" t="s">
        <v>376</v>
      </c>
      <c r="G351" s="36"/>
      <c r="H351" s="36"/>
      <c r="I351" s="197"/>
      <c r="J351" s="36"/>
      <c r="K351" s="36"/>
      <c r="L351" s="39"/>
      <c r="M351" s="198"/>
      <c r="N351" s="199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137</v>
      </c>
      <c r="AU351" s="17" t="s">
        <v>83</v>
      </c>
    </row>
    <row r="352" spans="1:65" s="2" customFormat="1" ht="11.25">
      <c r="A352" s="34"/>
      <c r="B352" s="35"/>
      <c r="C352" s="36"/>
      <c r="D352" s="200" t="s">
        <v>139</v>
      </c>
      <c r="E352" s="36"/>
      <c r="F352" s="201" t="s">
        <v>378</v>
      </c>
      <c r="G352" s="36"/>
      <c r="H352" s="36"/>
      <c r="I352" s="197"/>
      <c r="J352" s="36"/>
      <c r="K352" s="36"/>
      <c r="L352" s="39"/>
      <c r="M352" s="198"/>
      <c r="N352" s="199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139</v>
      </c>
      <c r="AU352" s="17" t="s">
        <v>83</v>
      </c>
    </row>
    <row r="353" spans="1:65" s="2" customFormat="1" ht="16.5" customHeight="1">
      <c r="A353" s="34"/>
      <c r="B353" s="35"/>
      <c r="C353" s="182" t="s">
        <v>379</v>
      </c>
      <c r="D353" s="182" t="s">
        <v>130</v>
      </c>
      <c r="E353" s="183" t="s">
        <v>380</v>
      </c>
      <c r="F353" s="184" t="s">
        <v>381</v>
      </c>
      <c r="G353" s="185" t="s">
        <v>357</v>
      </c>
      <c r="H353" s="186">
        <v>7</v>
      </c>
      <c r="I353" s="187"/>
      <c r="J353" s="188">
        <f>ROUND(I353*H353,2)</f>
        <v>0</v>
      </c>
      <c r="K353" s="184" t="s">
        <v>134</v>
      </c>
      <c r="L353" s="39"/>
      <c r="M353" s="189" t="s">
        <v>1</v>
      </c>
      <c r="N353" s="190" t="s">
        <v>38</v>
      </c>
      <c r="O353" s="71"/>
      <c r="P353" s="191">
        <f>O353*H353</f>
        <v>0</v>
      </c>
      <c r="Q353" s="191">
        <v>0</v>
      </c>
      <c r="R353" s="191">
        <f>Q353*H353</f>
        <v>0</v>
      </c>
      <c r="S353" s="191">
        <v>1.56E-3</v>
      </c>
      <c r="T353" s="192">
        <f>S353*H353</f>
        <v>1.0919999999999999E-2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3" t="s">
        <v>205</v>
      </c>
      <c r="AT353" s="193" t="s">
        <v>130</v>
      </c>
      <c r="AU353" s="193" t="s">
        <v>83</v>
      </c>
      <c r="AY353" s="17" t="s">
        <v>128</v>
      </c>
      <c r="BE353" s="194">
        <f>IF(N353="základní",J353,0)</f>
        <v>0</v>
      </c>
      <c r="BF353" s="194">
        <f>IF(N353="snížená",J353,0)</f>
        <v>0</v>
      </c>
      <c r="BG353" s="194">
        <f>IF(N353="zákl. přenesená",J353,0)</f>
        <v>0</v>
      </c>
      <c r="BH353" s="194">
        <f>IF(N353="sníž. přenesená",J353,0)</f>
        <v>0</v>
      </c>
      <c r="BI353" s="194">
        <f>IF(N353="nulová",J353,0)</f>
        <v>0</v>
      </c>
      <c r="BJ353" s="17" t="s">
        <v>81</v>
      </c>
      <c r="BK353" s="194">
        <f>ROUND(I353*H353,2)</f>
        <v>0</v>
      </c>
      <c r="BL353" s="17" t="s">
        <v>205</v>
      </c>
      <c r="BM353" s="193" t="s">
        <v>382</v>
      </c>
    </row>
    <row r="354" spans="1:65" s="2" customFormat="1" ht="11.25">
      <c r="A354" s="34"/>
      <c r="B354" s="35"/>
      <c r="C354" s="36"/>
      <c r="D354" s="195" t="s">
        <v>137</v>
      </c>
      <c r="E354" s="36"/>
      <c r="F354" s="196" t="s">
        <v>381</v>
      </c>
      <c r="G354" s="36"/>
      <c r="H354" s="36"/>
      <c r="I354" s="197"/>
      <c r="J354" s="36"/>
      <c r="K354" s="36"/>
      <c r="L354" s="39"/>
      <c r="M354" s="198"/>
      <c r="N354" s="199"/>
      <c r="O354" s="71"/>
      <c r="P354" s="71"/>
      <c r="Q354" s="71"/>
      <c r="R354" s="71"/>
      <c r="S354" s="71"/>
      <c r="T354" s="72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137</v>
      </c>
      <c r="AU354" s="17" t="s">
        <v>83</v>
      </c>
    </row>
    <row r="355" spans="1:65" s="2" customFormat="1" ht="11.25">
      <c r="A355" s="34"/>
      <c r="B355" s="35"/>
      <c r="C355" s="36"/>
      <c r="D355" s="200" t="s">
        <v>139</v>
      </c>
      <c r="E355" s="36"/>
      <c r="F355" s="201" t="s">
        <v>383</v>
      </c>
      <c r="G355" s="36"/>
      <c r="H355" s="36"/>
      <c r="I355" s="197"/>
      <c r="J355" s="36"/>
      <c r="K355" s="36"/>
      <c r="L355" s="39"/>
      <c r="M355" s="198"/>
      <c r="N355" s="199"/>
      <c r="O355" s="71"/>
      <c r="P355" s="71"/>
      <c r="Q355" s="71"/>
      <c r="R355" s="71"/>
      <c r="S355" s="71"/>
      <c r="T355" s="72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139</v>
      </c>
      <c r="AU355" s="17" t="s">
        <v>83</v>
      </c>
    </row>
    <row r="356" spans="1:65" s="13" customFormat="1" ht="11.25">
      <c r="B356" s="202"/>
      <c r="C356" s="203"/>
      <c r="D356" s="195" t="s">
        <v>141</v>
      </c>
      <c r="E356" s="204" t="s">
        <v>1</v>
      </c>
      <c r="F356" s="205" t="s">
        <v>174</v>
      </c>
      <c r="G356" s="203"/>
      <c r="H356" s="206">
        <v>7</v>
      </c>
      <c r="I356" s="207"/>
      <c r="J356" s="203"/>
      <c r="K356" s="203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141</v>
      </c>
      <c r="AU356" s="212" t="s">
        <v>83</v>
      </c>
      <c r="AV356" s="13" t="s">
        <v>83</v>
      </c>
      <c r="AW356" s="13" t="s">
        <v>30</v>
      </c>
      <c r="AX356" s="13" t="s">
        <v>73</v>
      </c>
      <c r="AY356" s="212" t="s">
        <v>128</v>
      </c>
    </row>
    <row r="357" spans="1:65" s="14" customFormat="1" ht="11.25">
      <c r="B357" s="213"/>
      <c r="C357" s="214"/>
      <c r="D357" s="195" t="s">
        <v>141</v>
      </c>
      <c r="E357" s="215" t="s">
        <v>1</v>
      </c>
      <c r="F357" s="216" t="s">
        <v>143</v>
      </c>
      <c r="G357" s="214"/>
      <c r="H357" s="217">
        <v>7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141</v>
      </c>
      <c r="AU357" s="223" t="s">
        <v>83</v>
      </c>
      <c r="AV357" s="14" t="s">
        <v>135</v>
      </c>
      <c r="AW357" s="14" t="s">
        <v>30</v>
      </c>
      <c r="AX357" s="14" t="s">
        <v>81</v>
      </c>
      <c r="AY357" s="223" t="s">
        <v>128</v>
      </c>
    </row>
    <row r="358" spans="1:65" s="12" customFormat="1" ht="22.9" customHeight="1">
      <c r="B358" s="166"/>
      <c r="C358" s="167"/>
      <c r="D358" s="168" t="s">
        <v>72</v>
      </c>
      <c r="E358" s="180" t="s">
        <v>384</v>
      </c>
      <c r="F358" s="180" t="s">
        <v>385</v>
      </c>
      <c r="G358" s="167"/>
      <c r="H358" s="167"/>
      <c r="I358" s="170"/>
      <c r="J358" s="181">
        <f>BK358</f>
        <v>0</v>
      </c>
      <c r="K358" s="167"/>
      <c r="L358" s="172"/>
      <c r="M358" s="173"/>
      <c r="N358" s="174"/>
      <c r="O358" s="174"/>
      <c r="P358" s="175">
        <f>SUM(P359:P361)</f>
        <v>0</v>
      </c>
      <c r="Q358" s="174"/>
      <c r="R358" s="175">
        <f>SUM(R359:R361)</f>
        <v>1.7000000000000001E-4</v>
      </c>
      <c r="S358" s="174"/>
      <c r="T358" s="176">
        <f>SUM(T359:T361)</f>
        <v>0.35625000000000001</v>
      </c>
      <c r="AR358" s="177" t="s">
        <v>83</v>
      </c>
      <c r="AT358" s="178" t="s">
        <v>72</v>
      </c>
      <c r="AU358" s="178" t="s">
        <v>81</v>
      </c>
      <c r="AY358" s="177" t="s">
        <v>128</v>
      </c>
      <c r="BK358" s="179">
        <f>SUM(BK359:BK361)</f>
        <v>0</v>
      </c>
    </row>
    <row r="359" spans="1:65" s="2" customFormat="1" ht="24.2" customHeight="1">
      <c r="A359" s="34"/>
      <c r="B359" s="35"/>
      <c r="C359" s="182" t="s">
        <v>386</v>
      </c>
      <c r="D359" s="182" t="s">
        <v>130</v>
      </c>
      <c r="E359" s="183" t="s">
        <v>387</v>
      </c>
      <c r="F359" s="184" t="s">
        <v>388</v>
      </c>
      <c r="G359" s="185" t="s">
        <v>217</v>
      </c>
      <c r="H359" s="186">
        <v>1</v>
      </c>
      <c r="I359" s="187"/>
      <c r="J359" s="188">
        <f>ROUND(I359*H359,2)</f>
        <v>0</v>
      </c>
      <c r="K359" s="184" t="s">
        <v>134</v>
      </c>
      <c r="L359" s="39"/>
      <c r="M359" s="189" t="s">
        <v>1</v>
      </c>
      <c r="N359" s="190" t="s">
        <v>38</v>
      </c>
      <c r="O359" s="71"/>
      <c r="P359" s="191">
        <f>O359*H359</f>
        <v>0</v>
      </c>
      <c r="Q359" s="191">
        <v>1.7000000000000001E-4</v>
      </c>
      <c r="R359" s="191">
        <f>Q359*H359</f>
        <v>1.7000000000000001E-4</v>
      </c>
      <c r="S359" s="191">
        <v>0.35625000000000001</v>
      </c>
      <c r="T359" s="192">
        <f>S359*H359</f>
        <v>0.35625000000000001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3" t="s">
        <v>205</v>
      </c>
      <c r="AT359" s="193" t="s">
        <v>130</v>
      </c>
      <c r="AU359" s="193" t="s">
        <v>83</v>
      </c>
      <c r="AY359" s="17" t="s">
        <v>128</v>
      </c>
      <c r="BE359" s="194">
        <f>IF(N359="základní",J359,0)</f>
        <v>0</v>
      </c>
      <c r="BF359" s="194">
        <f>IF(N359="snížená",J359,0)</f>
        <v>0</v>
      </c>
      <c r="BG359" s="194">
        <f>IF(N359="zákl. přenesená",J359,0)</f>
        <v>0</v>
      </c>
      <c r="BH359" s="194">
        <f>IF(N359="sníž. přenesená",J359,0)</f>
        <v>0</v>
      </c>
      <c r="BI359" s="194">
        <f>IF(N359="nulová",J359,0)</f>
        <v>0</v>
      </c>
      <c r="BJ359" s="17" t="s">
        <v>81</v>
      </c>
      <c r="BK359" s="194">
        <f>ROUND(I359*H359,2)</f>
        <v>0</v>
      </c>
      <c r="BL359" s="17" t="s">
        <v>205</v>
      </c>
      <c r="BM359" s="193" t="s">
        <v>389</v>
      </c>
    </row>
    <row r="360" spans="1:65" s="2" customFormat="1" ht="19.5">
      <c r="A360" s="34"/>
      <c r="B360" s="35"/>
      <c r="C360" s="36"/>
      <c r="D360" s="195" t="s">
        <v>137</v>
      </c>
      <c r="E360" s="36"/>
      <c r="F360" s="196" t="s">
        <v>388</v>
      </c>
      <c r="G360" s="36"/>
      <c r="H360" s="36"/>
      <c r="I360" s="197"/>
      <c r="J360" s="36"/>
      <c r="K360" s="36"/>
      <c r="L360" s="39"/>
      <c r="M360" s="198"/>
      <c r="N360" s="199"/>
      <c r="O360" s="71"/>
      <c r="P360" s="71"/>
      <c r="Q360" s="71"/>
      <c r="R360" s="71"/>
      <c r="S360" s="71"/>
      <c r="T360" s="72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137</v>
      </c>
      <c r="AU360" s="17" t="s">
        <v>83</v>
      </c>
    </row>
    <row r="361" spans="1:65" s="2" customFormat="1" ht="11.25">
      <c r="A361" s="34"/>
      <c r="B361" s="35"/>
      <c r="C361" s="36"/>
      <c r="D361" s="200" t="s">
        <v>139</v>
      </c>
      <c r="E361" s="36"/>
      <c r="F361" s="201" t="s">
        <v>390</v>
      </c>
      <c r="G361" s="36"/>
      <c r="H361" s="36"/>
      <c r="I361" s="197"/>
      <c r="J361" s="36"/>
      <c r="K361" s="36"/>
      <c r="L361" s="39"/>
      <c r="M361" s="198"/>
      <c r="N361" s="199"/>
      <c r="O361" s="71"/>
      <c r="P361" s="71"/>
      <c r="Q361" s="71"/>
      <c r="R361" s="71"/>
      <c r="S361" s="71"/>
      <c r="T361" s="72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139</v>
      </c>
      <c r="AU361" s="17" t="s">
        <v>83</v>
      </c>
    </row>
    <row r="362" spans="1:65" s="12" customFormat="1" ht="22.9" customHeight="1">
      <c r="B362" s="166"/>
      <c r="C362" s="167"/>
      <c r="D362" s="168" t="s">
        <v>72</v>
      </c>
      <c r="E362" s="180" t="s">
        <v>391</v>
      </c>
      <c r="F362" s="180" t="s">
        <v>392</v>
      </c>
      <c r="G362" s="167"/>
      <c r="H362" s="167"/>
      <c r="I362" s="170"/>
      <c r="J362" s="181">
        <f>BK362</f>
        <v>0</v>
      </c>
      <c r="K362" s="167"/>
      <c r="L362" s="172"/>
      <c r="M362" s="173"/>
      <c r="N362" s="174"/>
      <c r="O362" s="174"/>
      <c r="P362" s="175">
        <f>SUM(P363:P370)</f>
        <v>0</v>
      </c>
      <c r="Q362" s="174"/>
      <c r="R362" s="175">
        <f>SUM(R363:R370)</f>
        <v>2.5200000000000001E-3</v>
      </c>
      <c r="S362" s="174"/>
      <c r="T362" s="176">
        <f>SUM(T363:T370)</f>
        <v>0.16884000000000002</v>
      </c>
      <c r="AR362" s="177" t="s">
        <v>83</v>
      </c>
      <c r="AT362" s="178" t="s">
        <v>72</v>
      </c>
      <c r="AU362" s="178" t="s">
        <v>81</v>
      </c>
      <c r="AY362" s="177" t="s">
        <v>128</v>
      </c>
      <c r="BK362" s="179">
        <f>SUM(BK363:BK370)</f>
        <v>0</v>
      </c>
    </row>
    <row r="363" spans="1:65" s="2" customFormat="1" ht="21.75" customHeight="1">
      <c r="A363" s="34"/>
      <c r="B363" s="35"/>
      <c r="C363" s="182" t="s">
        <v>393</v>
      </c>
      <c r="D363" s="182" t="s">
        <v>130</v>
      </c>
      <c r="E363" s="183" t="s">
        <v>394</v>
      </c>
      <c r="F363" s="184" t="s">
        <v>395</v>
      </c>
      <c r="G363" s="185" t="s">
        <v>396</v>
      </c>
      <c r="H363" s="186">
        <v>63</v>
      </c>
      <c r="I363" s="187"/>
      <c r="J363" s="188">
        <f>ROUND(I363*H363,2)</f>
        <v>0</v>
      </c>
      <c r="K363" s="184" t="s">
        <v>134</v>
      </c>
      <c r="L363" s="39"/>
      <c r="M363" s="189" t="s">
        <v>1</v>
      </c>
      <c r="N363" s="190" t="s">
        <v>38</v>
      </c>
      <c r="O363" s="71"/>
      <c r="P363" s="191">
        <f>O363*H363</f>
        <v>0</v>
      </c>
      <c r="Q363" s="191">
        <v>4.0000000000000003E-5</v>
      </c>
      <c r="R363" s="191">
        <f>Q363*H363</f>
        <v>2.5200000000000001E-3</v>
      </c>
      <c r="S363" s="191">
        <v>2.5400000000000002E-3</v>
      </c>
      <c r="T363" s="192">
        <f>S363*H363</f>
        <v>0.16002000000000002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3" t="s">
        <v>205</v>
      </c>
      <c r="AT363" s="193" t="s">
        <v>130</v>
      </c>
      <c r="AU363" s="193" t="s">
        <v>83</v>
      </c>
      <c r="AY363" s="17" t="s">
        <v>128</v>
      </c>
      <c r="BE363" s="194">
        <f>IF(N363="základní",J363,0)</f>
        <v>0</v>
      </c>
      <c r="BF363" s="194">
        <f>IF(N363="snížená",J363,0)</f>
        <v>0</v>
      </c>
      <c r="BG363" s="194">
        <f>IF(N363="zákl. přenesená",J363,0)</f>
        <v>0</v>
      </c>
      <c r="BH363" s="194">
        <f>IF(N363="sníž. přenesená",J363,0)</f>
        <v>0</v>
      </c>
      <c r="BI363" s="194">
        <f>IF(N363="nulová",J363,0)</f>
        <v>0</v>
      </c>
      <c r="BJ363" s="17" t="s">
        <v>81</v>
      </c>
      <c r="BK363" s="194">
        <f>ROUND(I363*H363,2)</f>
        <v>0</v>
      </c>
      <c r="BL363" s="17" t="s">
        <v>205</v>
      </c>
      <c r="BM363" s="193" t="s">
        <v>397</v>
      </c>
    </row>
    <row r="364" spans="1:65" s="2" customFormat="1" ht="11.25">
      <c r="A364" s="34"/>
      <c r="B364" s="35"/>
      <c r="C364" s="36"/>
      <c r="D364" s="195" t="s">
        <v>137</v>
      </c>
      <c r="E364" s="36"/>
      <c r="F364" s="196" t="s">
        <v>395</v>
      </c>
      <c r="G364" s="36"/>
      <c r="H364" s="36"/>
      <c r="I364" s="197"/>
      <c r="J364" s="36"/>
      <c r="K364" s="36"/>
      <c r="L364" s="39"/>
      <c r="M364" s="198"/>
      <c r="N364" s="199"/>
      <c r="O364" s="71"/>
      <c r="P364" s="71"/>
      <c r="Q364" s="71"/>
      <c r="R364" s="71"/>
      <c r="S364" s="71"/>
      <c r="T364" s="72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137</v>
      </c>
      <c r="AU364" s="17" t="s">
        <v>83</v>
      </c>
    </row>
    <row r="365" spans="1:65" s="2" customFormat="1" ht="11.25">
      <c r="A365" s="34"/>
      <c r="B365" s="35"/>
      <c r="C365" s="36"/>
      <c r="D365" s="200" t="s">
        <v>139</v>
      </c>
      <c r="E365" s="36"/>
      <c r="F365" s="201" t="s">
        <v>398</v>
      </c>
      <c r="G365" s="36"/>
      <c r="H365" s="36"/>
      <c r="I365" s="197"/>
      <c r="J365" s="36"/>
      <c r="K365" s="36"/>
      <c r="L365" s="39"/>
      <c r="M365" s="198"/>
      <c r="N365" s="199"/>
      <c r="O365" s="71"/>
      <c r="P365" s="71"/>
      <c r="Q365" s="71"/>
      <c r="R365" s="71"/>
      <c r="S365" s="71"/>
      <c r="T365" s="72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139</v>
      </c>
      <c r="AU365" s="17" t="s">
        <v>83</v>
      </c>
    </row>
    <row r="366" spans="1:65" s="13" customFormat="1" ht="11.25">
      <c r="B366" s="202"/>
      <c r="C366" s="203"/>
      <c r="D366" s="195" t="s">
        <v>141</v>
      </c>
      <c r="E366" s="204" t="s">
        <v>1</v>
      </c>
      <c r="F366" s="205" t="s">
        <v>399</v>
      </c>
      <c r="G366" s="203"/>
      <c r="H366" s="206">
        <v>63</v>
      </c>
      <c r="I366" s="207"/>
      <c r="J366" s="203"/>
      <c r="K366" s="203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141</v>
      </c>
      <c r="AU366" s="212" t="s">
        <v>83</v>
      </c>
      <c r="AV366" s="13" t="s">
        <v>83</v>
      </c>
      <c r="AW366" s="13" t="s">
        <v>30</v>
      </c>
      <c r="AX366" s="13" t="s">
        <v>73</v>
      </c>
      <c r="AY366" s="212" t="s">
        <v>128</v>
      </c>
    </row>
    <row r="367" spans="1:65" s="14" customFormat="1" ht="11.25">
      <c r="B367" s="213"/>
      <c r="C367" s="214"/>
      <c r="D367" s="195" t="s">
        <v>141</v>
      </c>
      <c r="E367" s="215" t="s">
        <v>1</v>
      </c>
      <c r="F367" s="216" t="s">
        <v>143</v>
      </c>
      <c r="G367" s="214"/>
      <c r="H367" s="217">
        <v>63</v>
      </c>
      <c r="I367" s="218"/>
      <c r="J367" s="214"/>
      <c r="K367" s="214"/>
      <c r="L367" s="219"/>
      <c r="M367" s="220"/>
      <c r="N367" s="221"/>
      <c r="O367" s="221"/>
      <c r="P367" s="221"/>
      <c r="Q367" s="221"/>
      <c r="R367" s="221"/>
      <c r="S367" s="221"/>
      <c r="T367" s="222"/>
      <c r="AT367" s="223" t="s">
        <v>141</v>
      </c>
      <c r="AU367" s="223" t="s">
        <v>83</v>
      </c>
      <c r="AV367" s="14" t="s">
        <v>135</v>
      </c>
      <c r="AW367" s="14" t="s">
        <v>30</v>
      </c>
      <c r="AX367" s="14" t="s">
        <v>81</v>
      </c>
      <c r="AY367" s="223" t="s">
        <v>128</v>
      </c>
    </row>
    <row r="368" spans="1:65" s="2" customFormat="1" ht="37.9" customHeight="1">
      <c r="A368" s="34"/>
      <c r="B368" s="35"/>
      <c r="C368" s="182" t="s">
        <v>400</v>
      </c>
      <c r="D368" s="182" t="s">
        <v>130</v>
      </c>
      <c r="E368" s="183" t="s">
        <v>401</v>
      </c>
      <c r="F368" s="184" t="s">
        <v>402</v>
      </c>
      <c r="G368" s="185" t="s">
        <v>217</v>
      </c>
      <c r="H368" s="186">
        <v>63</v>
      </c>
      <c r="I368" s="187"/>
      <c r="J368" s="188">
        <f>ROUND(I368*H368,2)</f>
        <v>0</v>
      </c>
      <c r="K368" s="184" t="s">
        <v>134</v>
      </c>
      <c r="L368" s="39"/>
      <c r="M368" s="189" t="s">
        <v>1</v>
      </c>
      <c r="N368" s="190" t="s">
        <v>38</v>
      </c>
      <c r="O368" s="71"/>
      <c r="P368" s="191">
        <f>O368*H368</f>
        <v>0</v>
      </c>
      <c r="Q368" s="191">
        <v>0</v>
      </c>
      <c r="R368" s="191">
        <f>Q368*H368</f>
        <v>0</v>
      </c>
      <c r="S368" s="191">
        <v>1.3999999999999999E-4</v>
      </c>
      <c r="T368" s="192">
        <f>S368*H368</f>
        <v>8.8199999999999997E-3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3" t="s">
        <v>205</v>
      </c>
      <c r="AT368" s="193" t="s">
        <v>130</v>
      </c>
      <c r="AU368" s="193" t="s">
        <v>83</v>
      </c>
      <c r="AY368" s="17" t="s">
        <v>128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17" t="s">
        <v>81</v>
      </c>
      <c r="BK368" s="194">
        <f>ROUND(I368*H368,2)</f>
        <v>0</v>
      </c>
      <c r="BL368" s="17" t="s">
        <v>205</v>
      </c>
      <c r="BM368" s="193" t="s">
        <v>403</v>
      </c>
    </row>
    <row r="369" spans="1:65" s="2" customFormat="1" ht="19.5">
      <c r="A369" s="34"/>
      <c r="B369" s="35"/>
      <c r="C369" s="36"/>
      <c r="D369" s="195" t="s">
        <v>137</v>
      </c>
      <c r="E369" s="36"/>
      <c r="F369" s="196" t="s">
        <v>402</v>
      </c>
      <c r="G369" s="36"/>
      <c r="H369" s="36"/>
      <c r="I369" s="197"/>
      <c r="J369" s="36"/>
      <c r="K369" s="36"/>
      <c r="L369" s="39"/>
      <c r="M369" s="198"/>
      <c r="N369" s="199"/>
      <c r="O369" s="71"/>
      <c r="P369" s="71"/>
      <c r="Q369" s="71"/>
      <c r="R369" s="71"/>
      <c r="S369" s="71"/>
      <c r="T369" s="72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137</v>
      </c>
      <c r="AU369" s="17" t="s">
        <v>83</v>
      </c>
    </row>
    <row r="370" spans="1:65" s="2" customFormat="1" ht="11.25">
      <c r="A370" s="34"/>
      <c r="B370" s="35"/>
      <c r="C370" s="36"/>
      <c r="D370" s="200" t="s">
        <v>139</v>
      </c>
      <c r="E370" s="36"/>
      <c r="F370" s="201" t="s">
        <v>404</v>
      </c>
      <c r="G370" s="36"/>
      <c r="H370" s="36"/>
      <c r="I370" s="197"/>
      <c r="J370" s="36"/>
      <c r="K370" s="36"/>
      <c r="L370" s="39"/>
      <c r="M370" s="198"/>
      <c r="N370" s="199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7" t="s">
        <v>139</v>
      </c>
      <c r="AU370" s="17" t="s">
        <v>83</v>
      </c>
    </row>
    <row r="371" spans="1:65" s="12" customFormat="1" ht="22.9" customHeight="1">
      <c r="B371" s="166"/>
      <c r="C371" s="167"/>
      <c r="D371" s="168" t="s">
        <v>72</v>
      </c>
      <c r="E371" s="180" t="s">
        <v>405</v>
      </c>
      <c r="F371" s="180" t="s">
        <v>406</v>
      </c>
      <c r="G371" s="167"/>
      <c r="H371" s="167"/>
      <c r="I371" s="170"/>
      <c r="J371" s="181">
        <f>BK371</f>
        <v>0</v>
      </c>
      <c r="K371" s="167"/>
      <c r="L371" s="172"/>
      <c r="M371" s="173"/>
      <c r="N371" s="174"/>
      <c r="O371" s="174"/>
      <c r="P371" s="175">
        <f>SUM(P372:P374)</f>
        <v>0</v>
      </c>
      <c r="Q371" s="174"/>
      <c r="R371" s="175">
        <f>SUM(R372:R374)</f>
        <v>1.6800000000000001E-3</v>
      </c>
      <c r="S371" s="174"/>
      <c r="T371" s="176">
        <f>SUM(T372:T374)</f>
        <v>0.52353000000000005</v>
      </c>
      <c r="AR371" s="177" t="s">
        <v>83</v>
      </c>
      <c r="AT371" s="178" t="s">
        <v>72</v>
      </c>
      <c r="AU371" s="178" t="s">
        <v>81</v>
      </c>
      <c r="AY371" s="177" t="s">
        <v>128</v>
      </c>
      <c r="BK371" s="179">
        <f>SUM(BK372:BK374)</f>
        <v>0</v>
      </c>
    </row>
    <row r="372" spans="1:65" s="2" customFormat="1" ht="24.2" customHeight="1">
      <c r="A372" s="34"/>
      <c r="B372" s="35"/>
      <c r="C372" s="182" t="s">
        <v>407</v>
      </c>
      <c r="D372" s="182" t="s">
        <v>130</v>
      </c>
      <c r="E372" s="183" t="s">
        <v>408</v>
      </c>
      <c r="F372" s="184" t="s">
        <v>409</v>
      </c>
      <c r="G372" s="185" t="s">
        <v>217</v>
      </c>
      <c r="H372" s="186">
        <v>21</v>
      </c>
      <c r="I372" s="187"/>
      <c r="J372" s="188">
        <f>ROUND(I372*H372,2)</f>
        <v>0</v>
      </c>
      <c r="K372" s="184" t="s">
        <v>134</v>
      </c>
      <c r="L372" s="39"/>
      <c r="M372" s="189" t="s">
        <v>1</v>
      </c>
      <c r="N372" s="190" t="s">
        <v>38</v>
      </c>
      <c r="O372" s="71"/>
      <c r="P372" s="191">
        <f>O372*H372</f>
        <v>0</v>
      </c>
      <c r="Q372" s="191">
        <v>8.0000000000000007E-5</v>
      </c>
      <c r="R372" s="191">
        <f>Q372*H372</f>
        <v>1.6800000000000001E-3</v>
      </c>
      <c r="S372" s="191">
        <v>2.4930000000000001E-2</v>
      </c>
      <c r="T372" s="192">
        <f>S372*H372</f>
        <v>0.52353000000000005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3" t="s">
        <v>205</v>
      </c>
      <c r="AT372" s="193" t="s">
        <v>130</v>
      </c>
      <c r="AU372" s="193" t="s">
        <v>83</v>
      </c>
      <c r="AY372" s="17" t="s">
        <v>128</v>
      </c>
      <c r="BE372" s="194">
        <f>IF(N372="základní",J372,0)</f>
        <v>0</v>
      </c>
      <c r="BF372" s="194">
        <f>IF(N372="snížená",J372,0)</f>
        <v>0</v>
      </c>
      <c r="BG372" s="194">
        <f>IF(N372="zákl. přenesená",J372,0)</f>
        <v>0</v>
      </c>
      <c r="BH372" s="194">
        <f>IF(N372="sníž. přenesená",J372,0)</f>
        <v>0</v>
      </c>
      <c r="BI372" s="194">
        <f>IF(N372="nulová",J372,0)</f>
        <v>0</v>
      </c>
      <c r="BJ372" s="17" t="s">
        <v>81</v>
      </c>
      <c r="BK372" s="194">
        <f>ROUND(I372*H372,2)</f>
        <v>0</v>
      </c>
      <c r="BL372" s="17" t="s">
        <v>205</v>
      </c>
      <c r="BM372" s="193" t="s">
        <v>410</v>
      </c>
    </row>
    <row r="373" spans="1:65" s="2" customFormat="1" ht="19.5">
      <c r="A373" s="34"/>
      <c r="B373" s="35"/>
      <c r="C373" s="36"/>
      <c r="D373" s="195" t="s">
        <v>137</v>
      </c>
      <c r="E373" s="36"/>
      <c r="F373" s="196" t="s">
        <v>409</v>
      </c>
      <c r="G373" s="36"/>
      <c r="H373" s="36"/>
      <c r="I373" s="197"/>
      <c r="J373" s="36"/>
      <c r="K373" s="36"/>
      <c r="L373" s="39"/>
      <c r="M373" s="198"/>
      <c r="N373" s="199"/>
      <c r="O373" s="71"/>
      <c r="P373" s="71"/>
      <c r="Q373" s="71"/>
      <c r="R373" s="71"/>
      <c r="S373" s="71"/>
      <c r="T373" s="72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137</v>
      </c>
      <c r="AU373" s="17" t="s">
        <v>83</v>
      </c>
    </row>
    <row r="374" spans="1:65" s="2" customFormat="1" ht="11.25">
      <c r="A374" s="34"/>
      <c r="B374" s="35"/>
      <c r="C374" s="36"/>
      <c r="D374" s="200" t="s">
        <v>139</v>
      </c>
      <c r="E374" s="36"/>
      <c r="F374" s="201" t="s">
        <v>411</v>
      </c>
      <c r="G374" s="36"/>
      <c r="H374" s="36"/>
      <c r="I374" s="197"/>
      <c r="J374" s="36"/>
      <c r="K374" s="36"/>
      <c r="L374" s="39"/>
      <c r="M374" s="198"/>
      <c r="N374" s="199"/>
      <c r="O374" s="71"/>
      <c r="P374" s="71"/>
      <c r="Q374" s="71"/>
      <c r="R374" s="71"/>
      <c r="S374" s="71"/>
      <c r="T374" s="72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139</v>
      </c>
      <c r="AU374" s="17" t="s">
        <v>83</v>
      </c>
    </row>
    <row r="375" spans="1:65" s="12" customFormat="1" ht="22.9" customHeight="1">
      <c r="B375" s="166"/>
      <c r="C375" s="167"/>
      <c r="D375" s="168" t="s">
        <v>72</v>
      </c>
      <c r="E375" s="180" t="s">
        <v>412</v>
      </c>
      <c r="F375" s="180" t="s">
        <v>413</v>
      </c>
      <c r="G375" s="167"/>
      <c r="H375" s="167"/>
      <c r="I375" s="170"/>
      <c r="J375" s="181">
        <f>BK375</f>
        <v>0</v>
      </c>
      <c r="K375" s="167"/>
      <c r="L375" s="172"/>
      <c r="M375" s="173"/>
      <c r="N375" s="174"/>
      <c r="O375" s="174"/>
      <c r="P375" s="175">
        <f>SUM(P376:P403)</f>
        <v>0</v>
      </c>
      <c r="Q375" s="174"/>
      <c r="R375" s="175">
        <f>SUM(R376:R403)</f>
        <v>0</v>
      </c>
      <c r="S375" s="174"/>
      <c r="T375" s="176">
        <f>SUM(T376:T403)</f>
        <v>0.39261999999999997</v>
      </c>
      <c r="AR375" s="177" t="s">
        <v>83</v>
      </c>
      <c r="AT375" s="178" t="s">
        <v>72</v>
      </c>
      <c r="AU375" s="178" t="s">
        <v>81</v>
      </c>
      <c r="AY375" s="177" t="s">
        <v>128</v>
      </c>
      <c r="BK375" s="179">
        <f>SUM(BK376:BK403)</f>
        <v>0</v>
      </c>
    </row>
    <row r="376" spans="1:65" s="2" customFormat="1" ht="24.2" customHeight="1">
      <c r="A376" s="34"/>
      <c r="B376" s="35"/>
      <c r="C376" s="182" t="s">
        <v>293</v>
      </c>
      <c r="D376" s="182" t="s">
        <v>130</v>
      </c>
      <c r="E376" s="183" t="s">
        <v>414</v>
      </c>
      <c r="F376" s="184" t="s">
        <v>415</v>
      </c>
      <c r="G376" s="185" t="s">
        <v>217</v>
      </c>
      <c r="H376" s="186">
        <v>4</v>
      </c>
      <c r="I376" s="187"/>
      <c r="J376" s="188">
        <f>ROUND(I376*H376,2)</f>
        <v>0</v>
      </c>
      <c r="K376" s="184" t="s">
        <v>134</v>
      </c>
      <c r="L376" s="39"/>
      <c r="M376" s="189" t="s">
        <v>1</v>
      </c>
      <c r="N376" s="190" t="s">
        <v>38</v>
      </c>
      <c r="O376" s="71"/>
      <c r="P376" s="191">
        <f>O376*H376</f>
        <v>0</v>
      </c>
      <c r="Q376" s="191">
        <v>0</v>
      </c>
      <c r="R376" s="191">
        <f>Q376*H376</f>
        <v>0</v>
      </c>
      <c r="S376" s="191">
        <v>7.4999999999999997E-2</v>
      </c>
      <c r="T376" s="192">
        <f>S376*H376</f>
        <v>0.3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3" t="s">
        <v>205</v>
      </c>
      <c r="AT376" s="193" t="s">
        <v>130</v>
      </c>
      <c r="AU376" s="193" t="s">
        <v>83</v>
      </c>
      <c r="AY376" s="17" t="s">
        <v>128</v>
      </c>
      <c r="BE376" s="194">
        <f>IF(N376="základní",J376,0)</f>
        <v>0</v>
      </c>
      <c r="BF376" s="194">
        <f>IF(N376="snížená",J376,0)</f>
        <v>0</v>
      </c>
      <c r="BG376" s="194">
        <f>IF(N376="zákl. přenesená",J376,0)</f>
        <v>0</v>
      </c>
      <c r="BH376" s="194">
        <f>IF(N376="sníž. přenesená",J376,0)</f>
        <v>0</v>
      </c>
      <c r="BI376" s="194">
        <f>IF(N376="nulová",J376,0)</f>
        <v>0</v>
      </c>
      <c r="BJ376" s="17" t="s">
        <v>81</v>
      </c>
      <c r="BK376" s="194">
        <f>ROUND(I376*H376,2)</f>
        <v>0</v>
      </c>
      <c r="BL376" s="17" t="s">
        <v>205</v>
      </c>
      <c r="BM376" s="193" t="s">
        <v>416</v>
      </c>
    </row>
    <row r="377" spans="1:65" s="2" customFormat="1" ht="19.5">
      <c r="A377" s="34"/>
      <c r="B377" s="35"/>
      <c r="C377" s="36"/>
      <c r="D377" s="195" t="s">
        <v>137</v>
      </c>
      <c r="E377" s="36"/>
      <c r="F377" s="196" t="s">
        <v>415</v>
      </c>
      <c r="G377" s="36"/>
      <c r="H377" s="36"/>
      <c r="I377" s="197"/>
      <c r="J377" s="36"/>
      <c r="K377" s="36"/>
      <c r="L377" s="39"/>
      <c r="M377" s="198"/>
      <c r="N377" s="199"/>
      <c r="O377" s="71"/>
      <c r="P377" s="71"/>
      <c r="Q377" s="71"/>
      <c r="R377" s="71"/>
      <c r="S377" s="71"/>
      <c r="T377" s="72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137</v>
      </c>
      <c r="AU377" s="17" t="s">
        <v>83</v>
      </c>
    </row>
    <row r="378" spans="1:65" s="2" customFormat="1" ht="11.25">
      <c r="A378" s="34"/>
      <c r="B378" s="35"/>
      <c r="C378" s="36"/>
      <c r="D378" s="200" t="s">
        <v>139</v>
      </c>
      <c r="E378" s="36"/>
      <c r="F378" s="201" t="s">
        <v>417</v>
      </c>
      <c r="G378" s="36"/>
      <c r="H378" s="36"/>
      <c r="I378" s="197"/>
      <c r="J378" s="36"/>
      <c r="K378" s="36"/>
      <c r="L378" s="39"/>
      <c r="M378" s="198"/>
      <c r="N378" s="199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139</v>
      </c>
      <c r="AU378" s="17" t="s">
        <v>83</v>
      </c>
    </row>
    <row r="379" spans="1:65" s="13" customFormat="1" ht="11.25">
      <c r="B379" s="202"/>
      <c r="C379" s="203"/>
      <c r="D379" s="195" t="s">
        <v>141</v>
      </c>
      <c r="E379" s="204" t="s">
        <v>1</v>
      </c>
      <c r="F379" s="205" t="s">
        <v>135</v>
      </c>
      <c r="G379" s="203"/>
      <c r="H379" s="206">
        <v>4</v>
      </c>
      <c r="I379" s="207"/>
      <c r="J379" s="203"/>
      <c r="K379" s="203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141</v>
      </c>
      <c r="AU379" s="212" t="s">
        <v>83</v>
      </c>
      <c r="AV379" s="13" t="s">
        <v>83</v>
      </c>
      <c r="AW379" s="13" t="s">
        <v>30</v>
      </c>
      <c r="AX379" s="13" t="s">
        <v>73</v>
      </c>
      <c r="AY379" s="212" t="s">
        <v>128</v>
      </c>
    </row>
    <row r="380" spans="1:65" s="14" customFormat="1" ht="11.25">
      <c r="B380" s="213"/>
      <c r="C380" s="214"/>
      <c r="D380" s="195" t="s">
        <v>141</v>
      </c>
      <c r="E380" s="215" t="s">
        <v>1</v>
      </c>
      <c r="F380" s="216" t="s">
        <v>143</v>
      </c>
      <c r="G380" s="214"/>
      <c r="H380" s="217">
        <v>4</v>
      </c>
      <c r="I380" s="218"/>
      <c r="J380" s="214"/>
      <c r="K380" s="214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141</v>
      </c>
      <c r="AU380" s="223" t="s">
        <v>83</v>
      </c>
      <c r="AV380" s="14" t="s">
        <v>135</v>
      </c>
      <c r="AW380" s="14" t="s">
        <v>30</v>
      </c>
      <c r="AX380" s="14" t="s">
        <v>81</v>
      </c>
      <c r="AY380" s="223" t="s">
        <v>128</v>
      </c>
    </row>
    <row r="381" spans="1:65" s="2" customFormat="1" ht="37.9" customHeight="1">
      <c r="A381" s="34"/>
      <c r="B381" s="35"/>
      <c r="C381" s="182" t="s">
        <v>418</v>
      </c>
      <c r="D381" s="182" t="s">
        <v>130</v>
      </c>
      <c r="E381" s="183" t="s">
        <v>419</v>
      </c>
      <c r="F381" s="184" t="s">
        <v>420</v>
      </c>
      <c r="G381" s="185" t="s">
        <v>217</v>
      </c>
      <c r="H381" s="186">
        <v>25</v>
      </c>
      <c r="I381" s="187"/>
      <c r="J381" s="188">
        <f>ROUND(I381*H381,2)</f>
        <v>0</v>
      </c>
      <c r="K381" s="184" t="s">
        <v>134</v>
      </c>
      <c r="L381" s="39"/>
      <c r="M381" s="189" t="s">
        <v>1</v>
      </c>
      <c r="N381" s="190" t="s">
        <v>38</v>
      </c>
      <c r="O381" s="71"/>
      <c r="P381" s="191">
        <f>O381*H381</f>
        <v>0</v>
      </c>
      <c r="Q381" s="191">
        <v>0</v>
      </c>
      <c r="R381" s="191">
        <f>Q381*H381</f>
        <v>0</v>
      </c>
      <c r="S381" s="191">
        <v>1E-3</v>
      </c>
      <c r="T381" s="192">
        <f>S381*H381</f>
        <v>2.5000000000000001E-2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3" t="s">
        <v>205</v>
      </c>
      <c r="AT381" s="193" t="s">
        <v>130</v>
      </c>
      <c r="AU381" s="193" t="s">
        <v>83</v>
      </c>
      <c r="AY381" s="17" t="s">
        <v>128</v>
      </c>
      <c r="BE381" s="194">
        <f>IF(N381="základní",J381,0)</f>
        <v>0</v>
      </c>
      <c r="BF381" s="194">
        <f>IF(N381="snížená",J381,0)</f>
        <v>0</v>
      </c>
      <c r="BG381" s="194">
        <f>IF(N381="zákl. přenesená",J381,0)</f>
        <v>0</v>
      </c>
      <c r="BH381" s="194">
        <f>IF(N381="sníž. přenesená",J381,0)</f>
        <v>0</v>
      </c>
      <c r="BI381" s="194">
        <f>IF(N381="nulová",J381,0)</f>
        <v>0</v>
      </c>
      <c r="BJ381" s="17" t="s">
        <v>81</v>
      </c>
      <c r="BK381" s="194">
        <f>ROUND(I381*H381,2)</f>
        <v>0</v>
      </c>
      <c r="BL381" s="17" t="s">
        <v>205</v>
      </c>
      <c r="BM381" s="193" t="s">
        <v>421</v>
      </c>
    </row>
    <row r="382" spans="1:65" s="2" customFormat="1" ht="19.5">
      <c r="A382" s="34"/>
      <c r="B382" s="35"/>
      <c r="C382" s="36"/>
      <c r="D382" s="195" t="s">
        <v>137</v>
      </c>
      <c r="E382" s="36"/>
      <c r="F382" s="196" t="s">
        <v>420</v>
      </c>
      <c r="G382" s="36"/>
      <c r="H382" s="36"/>
      <c r="I382" s="197"/>
      <c r="J382" s="36"/>
      <c r="K382" s="36"/>
      <c r="L382" s="39"/>
      <c r="M382" s="198"/>
      <c r="N382" s="199"/>
      <c r="O382" s="71"/>
      <c r="P382" s="71"/>
      <c r="Q382" s="71"/>
      <c r="R382" s="71"/>
      <c r="S382" s="71"/>
      <c r="T382" s="72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137</v>
      </c>
      <c r="AU382" s="17" t="s">
        <v>83</v>
      </c>
    </row>
    <row r="383" spans="1:65" s="2" customFormat="1" ht="11.25">
      <c r="A383" s="34"/>
      <c r="B383" s="35"/>
      <c r="C383" s="36"/>
      <c r="D383" s="200" t="s">
        <v>139</v>
      </c>
      <c r="E383" s="36"/>
      <c r="F383" s="201" t="s">
        <v>422</v>
      </c>
      <c r="G383" s="36"/>
      <c r="H383" s="36"/>
      <c r="I383" s="197"/>
      <c r="J383" s="36"/>
      <c r="K383" s="36"/>
      <c r="L383" s="39"/>
      <c r="M383" s="198"/>
      <c r="N383" s="199"/>
      <c r="O383" s="71"/>
      <c r="P383" s="71"/>
      <c r="Q383" s="71"/>
      <c r="R383" s="71"/>
      <c r="S383" s="71"/>
      <c r="T383" s="72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7" t="s">
        <v>139</v>
      </c>
      <c r="AU383" s="17" t="s">
        <v>83</v>
      </c>
    </row>
    <row r="384" spans="1:65" s="13" customFormat="1" ht="11.25">
      <c r="B384" s="202"/>
      <c r="C384" s="203"/>
      <c r="D384" s="195" t="s">
        <v>141</v>
      </c>
      <c r="E384" s="204" t="s">
        <v>1</v>
      </c>
      <c r="F384" s="205" t="s">
        <v>296</v>
      </c>
      <c r="G384" s="203"/>
      <c r="H384" s="206">
        <v>25</v>
      </c>
      <c r="I384" s="207"/>
      <c r="J384" s="203"/>
      <c r="K384" s="203"/>
      <c r="L384" s="208"/>
      <c r="M384" s="209"/>
      <c r="N384" s="210"/>
      <c r="O384" s="210"/>
      <c r="P384" s="210"/>
      <c r="Q384" s="210"/>
      <c r="R384" s="210"/>
      <c r="S384" s="210"/>
      <c r="T384" s="211"/>
      <c r="AT384" s="212" t="s">
        <v>141</v>
      </c>
      <c r="AU384" s="212" t="s">
        <v>83</v>
      </c>
      <c r="AV384" s="13" t="s">
        <v>83</v>
      </c>
      <c r="AW384" s="13" t="s">
        <v>30</v>
      </c>
      <c r="AX384" s="13" t="s">
        <v>73</v>
      </c>
      <c r="AY384" s="212" t="s">
        <v>128</v>
      </c>
    </row>
    <row r="385" spans="1:65" s="14" customFormat="1" ht="11.25">
      <c r="B385" s="213"/>
      <c r="C385" s="214"/>
      <c r="D385" s="195" t="s">
        <v>141</v>
      </c>
      <c r="E385" s="215" t="s">
        <v>1</v>
      </c>
      <c r="F385" s="216" t="s">
        <v>143</v>
      </c>
      <c r="G385" s="214"/>
      <c r="H385" s="217">
        <v>25</v>
      </c>
      <c r="I385" s="218"/>
      <c r="J385" s="214"/>
      <c r="K385" s="214"/>
      <c r="L385" s="219"/>
      <c r="M385" s="220"/>
      <c r="N385" s="221"/>
      <c r="O385" s="221"/>
      <c r="P385" s="221"/>
      <c r="Q385" s="221"/>
      <c r="R385" s="221"/>
      <c r="S385" s="221"/>
      <c r="T385" s="222"/>
      <c r="AT385" s="223" t="s">
        <v>141</v>
      </c>
      <c r="AU385" s="223" t="s">
        <v>83</v>
      </c>
      <c r="AV385" s="14" t="s">
        <v>135</v>
      </c>
      <c r="AW385" s="14" t="s">
        <v>30</v>
      </c>
      <c r="AX385" s="14" t="s">
        <v>81</v>
      </c>
      <c r="AY385" s="223" t="s">
        <v>128</v>
      </c>
    </row>
    <row r="386" spans="1:65" s="2" customFormat="1" ht="37.9" customHeight="1">
      <c r="A386" s="34"/>
      <c r="B386" s="35"/>
      <c r="C386" s="182" t="s">
        <v>299</v>
      </c>
      <c r="D386" s="182" t="s">
        <v>130</v>
      </c>
      <c r="E386" s="183" t="s">
        <v>423</v>
      </c>
      <c r="F386" s="184" t="s">
        <v>424</v>
      </c>
      <c r="G386" s="185" t="s">
        <v>396</v>
      </c>
      <c r="H386" s="186">
        <v>16</v>
      </c>
      <c r="I386" s="187"/>
      <c r="J386" s="188">
        <f>ROUND(I386*H386,2)</f>
        <v>0</v>
      </c>
      <c r="K386" s="184" t="s">
        <v>134</v>
      </c>
      <c r="L386" s="39"/>
      <c r="M386" s="189" t="s">
        <v>1</v>
      </c>
      <c r="N386" s="190" t="s">
        <v>38</v>
      </c>
      <c r="O386" s="71"/>
      <c r="P386" s="191">
        <f>O386*H386</f>
        <v>0</v>
      </c>
      <c r="Q386" s="191">
        <v>0</v>
      </c>
      <c r="R386" s="191">
        <f>Q386*H386</f>
        <v>0</v>
      </c>
      <c r="S386" s="191">
        <v>4.0000000000000002E-4</v>
      </c>
      <c r="T386" s="192">
        <f>S386*H386</f>
        <v>6.4000000000000003E-3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3" t="s">
        <v>205</v>
      </c>
      <c r="AT386" s="193" t="s">
        <v>130</v>
      </c>
      <c r="AU386" s="193" t="s">
        <v>83</v>
      </c>
      <c r="AY386" s="17" t="s">
        <v>128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17" t="s">
        <v>81</v>
      </c>
      <c r="BK386" s="194">
        <f>ROUND(I386*H386,2)</f>
        <v>0</v>
      </c>
      <c r="BL386" s="17" t="s">
        <v>205</v>
      </c>
      <c r="BM386" s="193" t="s">
        <v>425</v>
      </c>
    </row>
    <row r="387" spans="1:65" s="2" customFormat="1" ht="19.5">
      <c r="A387" s="34"/>
      <c r="B387" s="35"/>
      <c r="C387" s="36"/>
      <c r="D387" s="195" t="s">
        <v>137</v>
      </c>
      <c r="E387" s="36"/>
      <c r="F387" s="196" t="s">
        <v>424</v>
      </c>
      <c r="G387" s="36"/>
      <c r="H387" s="36"/>
      <c r="I387" s="197"/>
      <c r="J387" s="36"/>
      <c r="K387" s="36"/>
      <c r="L387" s="39"/>
      <c r="M387" s="198"/>
      <c r="N387" s="199"/>
      <c r="O387" s="71"/>
      <c r="P387" s="71"/>
      <c r="Q387" s="71"/>
      <c r="R387" s="71"/>
      <c r="S387" s="71"/>
      <c r="T387" s="72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137</v>
      </c>
      <c r="AU387" s="17" t="s">
        <v>83</v>
      </c>
    </row>
    <row r="388" spans="1:65" s="2" customFormat="1" ht="11.25">
      <c r="A388" s="34"/>
      <c r="B388" s="35"/>
      <c r="C388" s="36"/>
      <c r="D388" s="200" t="s">
        <v>139</v>
      </c>
      <c r="E388" s="36"/>
      <c r="F388" s="201" t="s">
        <v>426</v>
      </c>
      <c r="G388" s="36"/>
      <c r="H388" s="36"/>
      <c r="I388" s="197"/>
      <c r="J388" s="36"/>
      <c r="K388" s="36"/>
      <c r="L388" s="39"/>
      <c r="M388" s="198"/>
      <c r="N388" s="199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139</v>
      </c>
      <c r="AU388" s="17" t="s">
        <v>83</v>
      </c>
    </row>
    <row r="389" spans="1:65" s="13" customFormat="1" ht="11.25">
      <c r="B389" s="202"/>
      <c r="C389" s="203"/>
      <c r="D389" s="195" t="s">
        <v>141</v>
      </c>
      <c r="E389" s="204" t="s">
        <v>1</v>
      </c>
      <c r="F389" s="205" t="s">
        <v>205</v>
      </c>
      <c r="G389" s="203"/>
      <c r="H389" s="206">
        <v>16</v>
      </c>
      <c r="I389" s="207"/>
      <c r="J389" s="203"/>
      <c r="K389" s="203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141</v>
      </c>
      <c r="AU389" s="212" t="s">
        <v>83</v>
      </c>
      <c r="AV389" s="13" t="s">
        <v>83</v>
      </c>
      <c r="AW389" s="13" t="s">
        <v>30</v>
      </c>
      <c r="AX389" s="13" t="s">
        <v>73</v>
      </c>
      <c r="AY389" s="212" t="s">
        <v>128</v>
      </c>
    </row>
    <row r="390" spans="1:65" s="14" customFormat="1" ht="11.25">
      <c r="B390" s="213"/>
      <c r="C390" s="214"/>
      <c r="D390" s="195" t="s">
        <v>141</v>
      </c>
      <c r="E390" s="215" t="s">
        <v>1</v>
      </c>
      <c r="F390" s="216" t="s">
        <v>143</v>
      </c>
      <c r="G390" s="214"/>
      <c r="H390" s="217">
        <v>16</v>
      </c>
      <c r="I390" s="218"/>
      <c r="J390" s="214"/>
      <c r="K390" s="214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141</v>
      </c>
      <c r="AU390" s="223" t="s">
        <v>83</v>
      </c>
      <c r="AV390" s="14" t="s">
        <v>135</v>
      </c>
      <c r="AW390" s="14" t="s">
        <v>30</v>
      </c>
      <c r="AX390" s="14" t="s">
        <v>81</v>
      </c>
      <c r="AY390" s="223" t="s">
        <v>128</v>
      </c>
    </row>
    <row r="391" spans="1:65" s="2" customFormat="1" ht="37.9" customHeight="1">
      <c r="A391" s="34"/>
      <c r="B391" s="35"/>
      <c r="C391" s="182" t="s">
        <v>427</v>
      </c>
      <c r="D391" s="182" t="s">
        <v>130</v>
      </c>
      <c r="E391" s="183" t="s">
        <v>428</v>
      </c>
      <c r="F391" s="184" t="s">
        <v>429</v>
      </c>
      <c r="G391" s="185" t="s">
        <v>396</v>
      </c>
      <c r="H391" s="186">
        <v>100</v>
      </c>
      <c r="I391" s="187"/>
      <c r="J391" s="188">
        <f>ROUND(I391*H391,2)</f>
        <v>0</v>
      </c>
      <c r="K391" s="184" t="s">
        <v>134</v>
      </c>
      <c r="L391" s="39"/>
      <c r="M391" s="189" t="s">
        <v>1</v>
      </c>
      <c r="N391" s="190" t="s">
        <v>38</v>
      </c>
      <c r="O391" s="71"/>
      <c r="P391" s="191">
        <f>O391*H391</f>
        <v>0</v>
      </c>
      <c r="Q391" s="191">
        <v>0</v>
      </c>
      <c r="R391" s="191">
        <f>Q391*H391</f>
        <v>0</v>
      </c>
      <c r="S391" s="191">
        <v>4.0000000000000002E-4</v>
      </c>
      <c r="T391" s="192">
        <f>S391*H391</f>
        <v>0.04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3" t="s">
        <v>205</v>
      </c>
      <c r="AT391" s="193" t="s">
        <v>130</v>
      </c>
      <c r="AU391" s="193" t="s">
        <v>83</v>
      </c>
      <c r="AY391" s="17" t="s">
        <v>128</v>
      </c>
      <c r="BE391" s="194">
        <f>IF(N391="základní",J391,0)</f>
        <v>0</v>
      </c>
      <c r="BF391" s="194">
        <f>IF(N391="snížená",J391,0)</f>
        <v>0</v>
      </c>
      <c r="BG391" s="194">
        <f>IF(N391="zákl. přenesená",J391,0)</f>
        <v>0</v>
      </c>
      <c r="BH391" s="194">
        <f>IF(N391="sníž. přenesená",J391,0)</f>
        <v>0</v>
      </c>
      <c r="BI391" s="194">
        <f>IF(N391="nulová",J391,0)</f>
        <v>0</v>
      </c>
      <c r="BJ391" s="17" t="s">
        <v>81</v>
      </c>
      <c r="BK391" s="194">
        <f>ROUND(I391*H391,2)</f>
        <v>0</v>
      </c>
      <c r="BL391" s="17" t="s">
        <v>205</v>
      </c>
      <c r="BM391" s="193" t="s">
        <v>430</v>
      </c>
    </row>
    <row r="392" spans="1:65" s="2" customFormat="1" ht="19.5">
      <c r="A392" s="34"/>
      <c r="B392" s="35"/>
      <c r="C392" s="36"/>
      <c r="D392" s="195" t="s">
        <v>137</v>
      </c>
      <c r="E392" s="36"/>
      <c r="F392" s="196" t="s">
        <v>429</v>
      </c>
      <c r="G392" s="36"/>
      <c r="H392" s="36"/>
      <c r="I392" s="197"/>
      <c r="J392" s="36"/>
      <c r="K392" s="36"/>
      <c r="L392" s="39"/>
      <c r="M392" s="198"/>
      <c r="N392" s="199"/>
      <c r="O392" s="71"/>
      <c r="P392" s="71"/>
      <c r="Q392" s="71"/>
      <c r="R392" s="71"/>
      <c r="S392" s="71"/>
      <c r="T392" s="72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137</v>
      </c>
      <c r="AU392" s="17" t="s">
        <v>83</v>
      </c>
    </row>
    <row r="393" spans="1:65" s="2" customFormat="1" ht="11.25">
      <c r="A393" s="34"/>
      <c r="B393" s="35"/>
      <c r="C393" s="36"/>
      <c r="D393" s="200" t="s">
        <v>139</v>
      </c>
      <c r="E393" s="36"/>
      <c r="F393" s="201" t="s">
        <v>431</v>
      </c>
      <c r="G393" s="36"/>
      <c r="H393" s="36"/>
      <c r="I393" s="197"/>
      <c r="J393" s="36"/>
      <c r="K393" s="36"/>
      <c r="L393" s="39"/>
      <c r="M393" s="198"/>
      <c r="N393" s="199"/>
      <c r="O393" s="71"/>
      <c r="P393" s="71"/>
      <c r="Q393" s="71"/>
      <c r="R393" s="71"/>
      <c r="S393" s="71"/>
      <c r="T393" s="72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139</v>
      </c>
      <c r="AU393" s="17" t="s">
        <v>83</v>
      </c>
    </row>
    <row r="394" spans="1:65" s="13" customFormat="1" ht="11.25">
      <c r="B394" s="202"/>
      <c r="C394" s="203"/>
      <c r="D394" s="195" t="s">
        <v>141</v>
      </c>
      <c r="E394" s="204" t="s">
        <v>1</v>
      </c>
      <c r="F394" s="205" t="s">
        <v>432</v>
      </c>
      <c r="G394" s="203"/>
      <c r="H394" s="206">
        <v>100</v>
      </c>
      <c r="I394" s="207"/>
      <c r="J394" s="203"/>
      <c r="K394" s="203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141</v>
      </c>
      <c r="AU394" s="212" t="s">
        <v>83</v>
      </c>
      <c r="AV394" s="13" t="s">
        <v>83</v>
      </c>
      <c r="AW394" s="13" t="s">
        <v>30</v>
      </c>
      <c r="AX394" s="13" t="s">
        <v>73</v>
      </c>
      <c r="AY394" s="212" t="s">
        <v>128</v>
      </c>
    </row>
    <row r="395" spans="1:65" s="14" customFormat="1" ht="11.25">
      <c r="B395" s="213"/>
      <c r="C395" s="214"/>
      <c r="D395" s="195" t="s">
        <v>141</v>
      </c>
      <c r="E395" s="215" t="s">
        <v>1</v>
      </c>
      <c r="F395" s="216" t="s">
        <v>143</v>
      </c>
      <c r="G395" s="214"/>
      <c r="H395" s="217">
        <v>100</v>
      </c>
      <c r="I395" s="218"/>
      <c r="J395" s="214"/>
      <c r="K395" s="214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141</v>
      </c>
      <c r="AU395" s="223" t="s">
        <v>83</v>
      </c>
      <c r="AV395" s="14" t="s">
        <v>135</v>
      </c>
      <c r="AW395" s="14" t="s">
        <v>30</v>
      </c>
      <c r="AX395" s="14" t="s">
        <v>81</v>
      </c>
      <c r="AY395" s="223" t="s">
        <v>128</v>
      </c>
    </row>
    <row r="396" spans="1:65" s="2" customFormat="1" ht="24.2" customHeight="1">
      <c r="A396" s="34"/>
      <c r="B396" s="35"/>
      <c r="C396" s="182" t="s">
        <v>312</v>
      </c>
      <c r="D396" s="182" t="s">
        <v>130</v>
      </c>
      <c r="E396" s="183" t="s">
        <v>433</v>
      </c>
      <c r="F396" s="184" t="s">
        <v>434</v>
      </c>
      <c r="G396" s="185" t="s">
        <v>217</v>
      </c>
      <c r="H396" s="186">
        <v>80</v>
      </c>
      <c r="I396" s="187"/>
      <c r="J396" s="188">
        <f>ROUND(I396*H396,2)</f>
        <v>0</v>
      </c>
      <c r="K396" s="184" t="s">
        <v>134</v>
      </c>
      <c r="L396" s="39"/>
      <c r="M396" s="189" t="s">
        <v>1</v>
      </c>
      <c r="N396" s="190" t="s">
        <v>38</v>
      </c>
      <c r="O396" s="71"/>
      <c r="P396" s="191">
        <f>O396*H396</f>
        <v>0</v>
      </c>
      <c r="Q396" s="191">
        <v>0</v>
      </c>
      <c r="R396" s="191">
        <f>Q396*H396</f>
        <v>0</v>
      </c>
      <c r="S396" s="191">
        <v>2.1000000000000001E-4</v>
      </c>
      <c r="T396" s="192">
        <f>S396*H396</f>
        <v>1.6800000000000002E-2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3" t="s">
        <v>205</v>
      </c>
      <c r="AT396" s="193" t="s">
        <v>130</v>
      </c>
      <c r="AU396" s="193" t="s">
        <v>83</v>
      </c>
      <c r="AY396" s="17" t="s">
        <v>128</v>
      </c>
      <c r="BE396" s="194">
        <f>IF(N396="základní",J396,0)</f>
        <v>0</v>
      </c>
      <c r="BF396" s="194">
        <f>IF(N396="snížená",J396,0)</f>
        <v>0</v>
      </c>
      <c r="BG396" s="194">
        <f>IF(N396="zákl. přenesená",J396,0)</f>
        <v>0</v>
      </c>
      <c r="BH396" s="194">
        <f>IF(N396="sníž. přenesená",J396,0)</f>
        <v>0</v>
      </c>
      <c r="BI396" s="194">
        <f>IF(N396="nulová",J396,0)</f>
        <v>0</v>
      </c>
      <c r="BJ396" s="17" t="s">
        <v>81</v>
      </c>
      <c r="BK396" s="194">
        <f>ROUND(I396*H396,2)</f>
        <v>0</v>
      </c>
      <c r="BL396" s="17" t="s">
        <v>205</v>
      </c>
      <c r="BM396" s="193" t="s">
        <v>435</v>
      </c>
    </row>
    <row r="397" spans="1:65" s="2" customFormat="1" ht="19.5">
      <c r="A397" s="34"/>
      <c r="B397" s="35"/>
      <c r="C397" s="36"/>
      <c r="D397" s="195" t="s">
        <v>137</v>
      </c>
      <c r="E397" s="36"/>
      <c r="F397" s="196" t="s">
        <v>434</v>
      </c>
      <c r="G397" s="36"/>
      <c r="H397" s="36"/>
      <c r="I397" s="197"/>
      <c r="J397" s="36"/>
      <c r="K397" s="36"/>
      <c r="L397" s="39"/>
      <c r="M397" s="198"/>
      <c r="N397" s="199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137</v>
      </c>
      <c r="AU397" s="17" t="s">
        <v>83</v>
      </c>
    </row>
    <row r="398" spans="1:65" s="2" customFormat="1" ht="11.25">
      <c r="A398" s="34"/>
      <c r="B398" s="35"/>
      <c r="C398" s="36"/>
      <c r="D398" s="200" t="s">
        <v>139</v>
      </c>
      <c r="E398" s="36"/>
      <c r="F398" s="201" t="s">
        <v>436</v>
      </c>
      <c r="G398" s="36"/>
      <c r="H398" s="36"/>
      <c r="I398" s="197"/>
      <c r="J398" s="36"/>
      <c r="K398" s="36"/>
      <c r="L398" s="39"/>
      <c r="M398" s="198"/>
      <c r="N398" s="199"/>
      <c r="O398" s="71"/>
      <c r="P398" s="71"/>
      <c r="Q398" s="71"/>
      <c r="R398" s="71"/>
      <c r="S398" s="71"/>
      <c r="T398" s="72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139</v>
      </c>
      <c r="AU398" s="17" t="s">
        <v>83</v>
      </c>
    </row>
    <row r="399" spans="1:65" s="13" customFormat="1" ht="11.25">
      <c r="B399" s="202"/>
      <c r="C399" s="203"/>
      <c r="D399" s="195" t="s">
        <v>141</v>
      </c>
      <c r="E399" s="204" t="s">
        <v>1</v>
      </c>
      <c r="F399" s="205" t="s">
        <v>410</v>
      </c>
      <c r="G399" s="203"/>
      <c r="H399" s="206">
        <v>80</v>
      </c>
      <c r="I399" s="207"/>
      <c r="J399" s="203"/>
      <c r="K399" s="203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141</v>
      </c>
      <c r="AU399" s="212" t="s">
        <v>83</v>
      </c>
      <c r="AV399" s="13" t="s">
        <v>83</v>
      </c>
      <c r="AW399" s="13" t="s">
        <v>30</v>
      </c>
      <c r="AX399" s="13" t="s">
        <v>73</v>
      </c>
      <c r="AY399" s="212" t="s">
        <v>128</v>
      </c>
    </row>
    <row r="400" spans="1:65" s="14" customFormat="1" ht="11.25">
      <c r="B400" s="213"/>
      <c r="C400" s="214"/>
      <c r="D400" s="195" t="s">
        <v>141</v>
      </c>
      <c r="E400" s="215" t="s">
        <v>1</v>
      </c>
      <c r="F400" s="216" t="s">
        <v>143</v>
      </c>
      <c r="G400" s="214"/>
      <c r="H400" s="217">
        <v>80</v>
      </c>
      <c r="I400" s="218"/>
      <c r="J400" s="214"/>
      <c r="K400" s="214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141</v>
      </c>
      <c r="AU400" s="223" t="s">
        <v>83</v>
      </c>
      <c r="AV400" s="14" t="s">
        <v>135</v>
      </c>
      <c r="AW400" s="14" t="s">
        <v>30</v>
      </c>
      <c r="AX400" s="14" t="s">
        <v>81</v>
      </c>
      <c r="AY400" s="223" t="s">
        <v>128</v>
      </c>
    </row>
    <row r="401" spans="1:65" s="2" customFormat="1" ht="24.2" customHeight="1">
      <c r="A401" s="34"/>
      <c r="B401" s="35"/>
      <c r="C401" s="182" t="s">
        <v>437</v>
      </c>
      <c r="D401" s="182" t="s">
        <v>130</v>
      </c>
      <c r="E401" s="183" t="s">
        <v>438</v>
      </c>
      <c r="F401" s="184" t="s">
        <v>439</v>
      </c>
      <c r="G401" s="185" t="s">
        <v>217</v>
      </c>
      <c r="H401" s="186">
        <v>2</v>
      </c>
      <c r="I401" s="187"/>
      <c r="J401" s="188">
        <f>ROUND(I401*H401,2)</f>
        <v>0</v>
      </c>
      <c r="K401" s="184" t="s">
        <v>134</v>
      </c>
      <c r="L401" s="39"/>
      <c r="M401" s="189" t="s">
        <v>1</v>
      </c>
      <c r="N401" s="190" t="s">
        <v>38</v>
      </c>
      <c r="O401" s="71"/>
      <c r="P401" s="191">
        <f>O401*H401</f>
        <v>0</v>
      </c>
      <c r="Q401" s="191">
        <v>0</v>
      </c>
      <c r="R401" s="191">
        <f>Q401*H401</f>
        <v>0</v>
      </c>
      <c r="S401" s="191">
        <v>2.2100000000000002E-3</v>
      </c>
      <c r="T401" s="192">
        <f>S401*H401</f>
        <v>4.4200000000000003E-3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93" t="s">
        <v>205</v>
      </c>
      <c r="AT401" s="193" t="s">
        <v>130</v>
      </c>
      <c r="AU401" s="193" t="s">
        <v>83</v>
      </c>
      <c r="AY401" s="17" t="s">
        <v>128</v>
      </c>
      <c r="BE401" s="194">
        <f>IF(N401="základní",J401,0)</f>
        <v>0</v>
      </c>
      <c r="BF401" s="194">
        <f>IF(N401="snížená",J401,0)</f>
        <v>0</v>
      </c>
      <c r="BG401" s="194">
        <f>IF(N401="zákl. přenesená",J401,0)</f>
        <v>0</v>
      </c>
      <c r="BH401" s="194">
        <f>IF(N401="sníž. přenesená",J401,0)</f>
        <v>0</v>
      </c>
      <c r="BI401" s="194">
        <f>IF(N401="nulová",J401,0)</f>
        <v>0</v>
      </c>
      <c r="BJ401" s="17" t="s">
        <v>81</v>
      </c>
      <c r="BK401" s="194">
        <f>ROUND(I401*H401,2)</f>
        <v>0</v>
      </c>
      <c r="BL401" s="17" t="s">
        <v>205</v>
      </c>
      <c r="BM401" s="193" t="s">
        <v>440</v>
      </c>
    </row>
    <row r="402" spans="1:65" s="2" customFormat="1" ht="19.5">
      <c r="A402" s="34"/>
      <c r="B402" s="35"/>
      <c r="C402" s="36"/>
      <c r="D402" s="195" t="s">
        <v>137</v>
      </c>
      <c r="E402" s="36"/>
      <c r="F402" s="196" t="s">
        <v>439</v>
      </c>
      <c r="G402" s="36"/>
      <c r="H402" s="36"/>
      <c r="I402" s="197"/>
      <c r="J402" s="36"/>
      <c r="K402" s="36"/>
      <c r="L402" s="39"/>
      <c r="M402" s="198"/>
      <c r="N402" s="199"/>
      <c r="O402" s="71"/>
      <c r="P402" s="71"/>
      <c r="Q402" s="71"/>
      <c r="R402" s="71"/>
      <c r="S402" s="71"/>
      <c r="T402" s="72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137</v>
      </c>
      <c r="AU402" s="17" t="s">
        <v>83</v>
      </c>
    </row>
    <row r="403" spans="1:65" s="2" customFormat="1" ht="11.25">
      <c r="A403" s="34"/>
      <c r="B403" s="35"/>
      <c r="C403" s="36"/>
      <c r="D403" s="200" t="s">
        <v>139</v>
      </c>
      <c r="E403" s="36"/>
      <c r="F403" s="201" t="s">
        <v>441</v>
      </c>
      <c r="G403" s="36"/>
      <c r="H403" s="36"/>
      <c r="I403" s="197"/>
      <c r="J403" s="36"/>
      <c r="K403" s="36"/>
      <c r="L403" s="39"/>
      <c r="M403" s="198"/>
      <c r="N403" s="199"/>
      <c r="O403" s="71"/>
      <c r="P403" s="71"/>
      <c r="Q403" s="71"/>
      <c r="R403" s="71"/>
      <c r="S403" s="71"/>
      <c r="T403" s="72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139</v>
      </c>
      <c r="AU403" s="17" t="s">
        <v>83</v>
      </c>
    </row>
    <row r="404" spans="1:65" s="12" customFormat="1" ht="22.9" customHeight="1">
      <c r="B404" s="166"/>
      <c r="C404" s="167"/>
      <c r="D404" s="168" t="s">
        <v>72</v>
      </c>
      <c r="E404" s="180" t="s">
        <v>442</v>
      </c>
      <c r="F404" s="180" t="s">
        <v>443</v>
      </c>
      <c r="G404" s="167"/>
      <c r="H404" s="167"/>
      <c r="I404" s="170"/>
      <c r="J404" s="181">
        <f>BK404</f>
        <v>0</v>
      </c>
      <c r="K404" s="167"/>
      <c r="L404" s="172"/>
      <c r="M404" s="173"/>
      <c r="N404" s="174"/>
      <c r="O404" s="174"/>
      <c r="P404" s="175">
        <f>SUM(P405:P430)</f>
        <v>0</v>
      </c>
      <c r="Q404" s="174"/>
      <c r="R404" s="175">
        <f>SUM(R405:R430)</f>
        <v>0</v>
      </c>
      <c r="S404" s="174"/>
      <c r="T404" s="176">
        <f>SUM(T405:T430)</f>
        <v>10.347149999999999</v>
      </c>
      <c r="AR404" s="177" t="s">
        <v>83</v>
      </c>
      <c r="AT404" s="178" t="s">
        <v>72</v>
      </c>
      <c r="AU404" s="178" t="s">
        <v>81</v>
      </c>
      <c r="AY404" s="177" t="s">
        <v>128</v>
      </c>
      <c r="BK404" s="179">
        <f>SUM(BK405:BK430)</f>
        <v>0</v>
      </c>
    </row>
    <row r="405" spans="1:65" s="2" customFormat="1" ht="33" customHeight="1">
      <c r="A405" s="34"/>
      <c r="B405" s="35"/>
      <c r="C405" s="182" t="s">
        <v>317</v>
      </c>
      <c r="D405" s="182" t="s">
        <v>130</v>
      </c>
      <c r="E405" s="183" t="s">
        <v>444</v>
      </c>
      <c r="F405" s="184" t="s">
        <v>445</v>
      </c>
      <c r="G405" s="185" t="s">
        <v>396</v>
      </c>
      <c r="H405" s="186">
        <v>496.2</v>
      </c>
      <c r="I405" s="187"/>
      <c r="J405" s="188">
        <f>ROUND(I405*H405,2)</f>
        <v>0</v>
      </c>
      <c r="K405" s="184" t="s">
        <v>134</v>
      </c>
      <c r="L405" s="39"/>
      <c r="M405" s="189" t="s">
        <v>1</v>
      </c>
      <c r="N405" s="190" t="s">
        <v>38</v>
      </c>
      <c r="O405" s="71"/>
      <c r="P405" s="191">
        <f>O405*H405</f>
        <v>0</v>
      </c>
      <c r="Q405" s="191">
        <v>0</v>
      </c>
      <c r="R405" s="191">
        <f>Q405*H405</f>
        <v>0</v>
      </c>
      <c r="S405" s="191">
        <v>8.0000000000000002E-3</v>
      </c>
      <c r="T405" s="192">
        <f>S405*H405</f>
        <v>3.9695999999999998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3" t="s">
        <v>205</v>
      </c>
      <c r="AT405" s="193" t="s">
        <v>130</v>
      </c>
      <c r="AU405" s="193" t="s">
        <v>83</v>
      </c>
      <c r="AY405" s="17" t="s">
        <v>128</v>
      </c>
      <c r="BE405" s="194">
        <f>IF(N405="základní",J405,0)</f>
        <v>0</v>
      </c>
      <c r="BF405" s="194">
        <f>IF(N405="snížená",J405,0)</f>
        <v>0</v>
      </c>
      <c r="BG405" s="194">
        <f>IF(N405="zákl. přenesená",J405,0)</f>
        <v>0</v>
      </c>
      <c r="BH405" s="194">
        <f>IF(N405="sníž. přenesená",J405,0)</f>
        <v>0</v>
      </c>
      <c r="BI405" s="194">
        <f>IF(N405="nulová",J405,0)</f>
        <v>0</v>
      </c>
      <c r="BJ405" s="17" t="s">
        <v>81</v>
      </c>
      <c r="BK405" s="194">
        <f>ROUND(I405*H405,2)</f>
        <v>0</v>
      </c>
      <c r="BL405" s="17" t="s">
        <v>205</v>
      </c>
      <c r="BM405" s="193" t="s">
        <v>446</v>
      </c>
    </row>
    <row r="406" spans="1:65" s="2" customFormat="1" ht="19.5">
      <c r="A406" s="34"/>
      <c r="B406" s="35"/>
      <c r="C406" s="36"/>
      <c r="D406" s="195" t="s">
        <v>137</v>
      </c>
      <c r="E406" s="36"/>
      <c r="F406" s="196" t="s">
        <v>445</v>
      </c>
      <c r="G406" s="36"/>
      <c r="H406" s="36"/>
      <c r="I406" s="197"/>
      <c r="J406" s="36"/>
      <c r="K406" s="36"/>
      <c r="L406" s="39"/>
      <c r="M406" s="198"/>
      <c r="N406" s="199"/>
      <c r="O406" s="71"/>
      <c r="P406" s="71"/>
      <c r="Q406" s="71"/>
      <c r="R406" s="71"/>
      <c r="S406" s="71"/>
      <c r="T406" s="72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137</v>
      </c>
      <c r="AU406" s="17" t="s">
        <v>83</v>
      </c>
    </row>
    <row r="407" spans="1:65" s="2" customFormat="1" ht="11.25">
      <c r="A407" s="34"/>
      <c r="B407" s="35"/>
      <c r="C407" s="36"/>
      <c r="D407" s="200" t="s">
        <v>139</v>
      </c>
      <c r="E407" s="36"/>
      <c r="F407" s="201" t="s">
        <v>447</v>
      </c>
      <c r="G407" s="36"/>
      <c r="H407" s="36"/>
      <c r="I407" s="197"/>
      <c r="J407" s="36"/>
      <c r="K407" s="36"/>
      <c r="L407" s="39"/>
      <c r="M407" s="198"/>
      <c r="N407" s="199"/>
      <c r="O407" s="71"/>
      <c r="P407" s="71"/>
      <c r="Q407" s="71"/>
      <c r="R407" s="71"/>
      <c r="S407" s="71"/>
      <c r="T407" s="72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139</v>
      </c>
      <c r="AU407" s="17" t="s">
        <v>83</v>
      </c>
    </row>
    <row r="408" spans="1:65" s="15" customFormat="1" ht="11.25">
      <c r="B408" s="234"/>
      <c r="C408" s="235"/>
      <c r="D408" s="195" t="s">
        <v>141</v>
      </c>
      <c r="E408" s="236" t="s">
        <v>1</v>
      </c>
      <c r="F408" s="237" t="s">
        <v>160</v>
      </c>
      <c r="G408" s="235"/>
      <c r="H408" s="236" t="s">
        <v>1</v>
      </c>
      <c r="I408" s="238"/>
      <c r="J408" s="235"/>
      <c r="K408" s="235"/>
      <c r="L408" s="239"/>
      <c r="M408" s="240"/>
      <c r="N408" s="241"/>
      <c r="O408" s="241"/>
      <c r="P408" s="241"/>
      <c r="Q408" s="241"/>
      <c r="R408" s="241"/>
      <c r="S408" s="241"/>
      <c r="T408" s="242"/>
      <c r="AT408" s="243" t="s">
        <v>141</v>
      </c>
      <c r="AU408" s="243" t="s">
        <v>83</v>
      </c>
      <c r="AV408" s="15" t="s">
        <v>81</v>
      </c>
      <c r="AW408" s="15" t="s">
        <v>30</v>
      </c>
      <c r="AX408" s="15" t="s">
        <v>73</v>
      </c>
      <c r="AY408" s="243" t="s">
        <v>128</v>
      </c>
    </row>
    <row r="409" spans="1:65" s="15" customFormat="1" ht="11.25">
      <c r="B409" s="234"/>
      <c r="C409" s="235"/>
      <c r="D409" s="195" t="s">
        <v>141</v>
      </c>
      <c r="E409" s="236" t="s">
        <v>1</v>
      </c>
      <c r="F409" s="237" t="s">
        <v>448</v>
      </c>
      <c r="G409" s="235"/>
      <c r="H409" s="236" t="s">
        <v>1</v>
      </c>
      <c r="I409" s="238"/>
      <c r="J409" s="235"/>
      <c r="K409" s="235"/>
      <c r="L409" s="239"/>
      <c r="M409" s="240"/>
      <c r="N409" s="241"/>
      <c r="O409" s="241"/>
      <c r="P409" s="241"/>
      <c r="Q409" s="241"/>
      <c r="R409" s="241"/>
      <c r="S409" s="241"/>
      <c r="T409" s="242"/>
      <c r="AT409" s="243" t="s">
        <v>141</v>
      </c>
      <c r="AU409" s="243" t="s">
        <v>83</v>
      </c>
      <c r="AV409" s="15" t="s">
        <v>81</v>
      </c>
      <c r="AW409" s="15" t="s">
        <v>30</v>
      </c>
      <c r="AX409" s="15" t="s">
        <v>73</v>
      </c>
      <c r="AY409" s="243" t="s">
        <v>128</v>
      </c>
    </row>
    <row r="410" spans="1:65" s="13" customFormat="1" ht="11.25">
      <c r="B410" s="202"/>
      <c r="C410" s="203"/>
      <c r="D410" s="195" t="s">
        <v>141</v>
      </c>
      <c r="E410" s="204" t="s">
        <v>1</v>
      </c>
      <c r="F410" s="205" t="s">
        <v>449</v>
      </c>
      <c r="G410" s="203"/>
      <c r="H410" s="206">
        <v>63.2</v>
      </c>
      <c r="I410" s="207"/>
      <c r="J410" s="203"/>
      <c r="K410" s="203"/>
      <c r="L410" s="208"/>
      <c r="M410" s="209"/>
      <c r="N410" s="210"/>
      <c r="O410" s="210"/>
      <c r="P410" s="210"/>
      <c r="Q410" s="210"/>
      <c r="R410" s="210"/>
      <c r="S410" s="210"/>
      <c r="T410" s="211"/>
      <c r="AT410" s="212" t="s">
        <v>141</v>
      </c>
      <c r="AU410" s="212" t="s">
        <v>83</v>
      </c>
      <c r="AV410" s="13" t="s">
        <v>83</v>
      </c>
      <c r="AW410" s="13" t="s">
        <v>30</v>
      </c>
      <c r="AX410" s="13" t="s">
        <v>73</v>
      </c>
      <c r="AY410" s="212" t="s">
        <v>128</v>
      </c>
    </row>
    <row r="411" spans="1:65" s="15" customFormat="1" ht="11.25">
      <c r="B411" s="234"/>
      <c r="C411" s="235"/>
      <c r="D411" s="195" t="s">
        <v>141</v>
      </c>
      <c r="E411" s="236" t="s">
        <v>1</v>
      </c>
      <c r="F411" s="237" t="s">
        <v>450</v>
      </c>
      <c r="G411" s="235"/>
      <c r="H411" s="236" t="s">
        <v>1</v>
      </c>
      <c r="I411" s="238"/>
      <c r="J411" s="235"/>
      <c r="K411" s="235"/>
      <c r="L411" s="239"/>
      <c r="M411" s="240"/>
      <c r="N411" s="241"/>
      <c r="O411" s="241"/>
      <c r="P411" s="241"/>
      <c r="Q411" s="241"/>
      <c r="R411" s="241"/>
      <c r="S411" s="241"/>
      <c r="T411" s="242"/>
      <c r="AT411" s="243" t="s">
        <v>141</v>
      </c>
      <c r="AU411" s="243" t="s">
        <v>83</v>
      </c>
      <c r="AV411" s="15" t="s">
        <v>81</v>
      </c>
      <c r="AW411" s="15" t="s">
        <v>30</v>
      </c>
      <c r="AX411" s="15" t="s">
        <v>73</v>
      </c>
      <c r="AY411" s="243" t="s">
        <v>128</v>
      </c>
    </row>
    <row r="412" spans="1:65" s="13" customFormat="1" ht="11.25">
      <c r="B412" s="202"/>
      <c r="C412" s="203"/>
      <c r="D412" s="195" t="s">
        <v>141</v>
      </c>
      <c r="E412" s="204" t="s">
        <v>1</v>
      </c>
      <c r="F412" s="205" t="s">
        <v>249</v>
      </c>
      <c r="G412" s="203"/>
      <c r="H412" s="206">
        <v>28</v>
      </c>
      <c r="I412" s="207"/>
      <c r="J412" s="203"/>
      <c r="K412" s="203"/>
      <c r="L412" s="208"/>
      <c r="M412" s="209"/>
      <c r="N412" s="210"/>
      <c r="O412" s="210"/>
      <c r="P412" s="210"/>
      <c r="Q412" s="210"/>
      <c r="R412" s="210"/>
      <c r="S412" s="210"/>
      <c r="T412" s="211"/>
      <c r="AT412" s="212" t="s">
        <v>141</v>
      </c>
      <c r="AU412" s="212" t="s">
        <v>83</v>
      </c>
      <c r="AV412" s="13" t="s">
        <v>83</v>
      </c>
      <c r="AW412" s="13" t="s">
        <v>30</v>
      </c>
      <c r="AX412" s="13" t="s">
        <v>73</v>
      </c>
      <c r="AY412" s="212" t="s">
        <v>128</v>
      </c>
    </row>
    <row r="413" spans="1:65" s="15" customFormat="1" ht="11.25">
      <c r="B413" s="234"/>
      <c r="C413" s="235"/>
      <c r="D413" s="195" t="s">
        <v>141</v>
      </c>
      <c r="E413" s="236" t="s">
        <v>1</v>
      </c>
      <c r="F413" s="237" t="s">
        <v>451</v>
      </c>
      <c r="G413" s="235"/>
      <c r="H413" s="236" t="s">
        <v>1</v>
      </c>
      <c r="I413" s="238"/>
      <c r="J413" s="235"/>
      <c r="K413" s="235"/>
      <c r="L413" s="239"/>
      <c r="M413" s="240"/>
      <c r="N413" s="241"/>
      <c r="O413" s="241"/>
      <c r="P413" s="241"/>
      <c r="Q413" s="241"/>
      <c r="R413" s="241"/>
      <c r="S413" s="241"/>
      <c r="T413" s="242"/>
      <c r="AT413" s="243" t="s">
        <v>141</v>
      </c>
      <c r="AU413" s="243" t="s">
        <v>83</v>
      </c>
      <c r="AV413" s="15" t="s">
        <v>81</v>
      </c>
      <c r="AW413" s="15" t="s">
        <v>30</v>
      </c>
      <c r="AX413" s="15" t="s">
        <v>73</v>
      </c>
      <c r="AY413" s="243" t="s">
        <v>128</v>
      </c>
    </row>
    <row r="414" spans="1:65" s="13" customFormat="1" ht="11.25">
      <c r="B414" s="202"/>
      <c r="C414" s="203"/>
      <c r="D414" s="195" t="s">
        <v>141</v>
      </c>
      <c r="E414" s="204" t="s">
        <v>1</v>
      </c>
      <c r="F414" s="205" t="s">
        <v>452</v>
      </c>
      <c r="G414" s="203"/>
      <c r="H414" s="206">
        <v>306</v>
      </c>
      <c r="I414" s="207"/>
      <c r="J414" s="203"/>
      <c r="K414" s="203"/>
      <c r="L414" s="208"/>
      <c r="M414" s="209"/>
      <c r="N414" s="210"/>
      <c r="O414" s="210"/>
      <c r="P414" s="210"/>
      <c r="Q414" s="210"/>
      <c r="R414" s="210"/>
      <c r="S414" s="210"/>
      <c r="T414" s="211"/>
      <c r="AT414" s="212" t="s">
        <v>141</v>
      </c>
      <c r="AU414" s="212" t="s">
        <v>83</v>
      </c>
      <c r="AV414" s="13" t="s">
        <v>83</v>
      </c>
      <c r="AW414" s="13" t="s">
        <v>30</v>
      </c>
      <c r="AX414" s="13" t="s">
        <v>73</v>
      </c>
      <c r="AY414" s="212" t="s">
        <v>128</v>
      </c>
    </row>
    <row r="415" spans="1:65" s="15" customFormat="1" ht="11.25">
      <c r="B415" s="234"/>
      <c r="C415" s="235"/>
      <c r="D415" s="195" t="s">
        <v>141</v>
      </c>
      <c r="E415" s="236" t="s">
        <v>1</v>
      </c>
      <c r="F415" s="237" t="s">
        <v>162</v>
      </c>
      <c r="G415" s="235"/>
      <c r="H415" s="236" t="s">
        <v>1</v>
      </c>
      <c r="I415" s="238"/>
      <c r="J415" s="235"/>
      <c r="K415" s="235"/>
      <c r="L415" s="239"/>
      <c r="M415" s="240"/>
      <c r="N415" s="241"/>
      <c r="O415" s="241"/>
      <c r="P415" s="241"/>
      <c r="Q415" s="241"/>
      <c r="R415" s="241"/>
      <c r="S415" s="241"/>
      <c r="T415" s="242"/>
      <c r="AT415" s="243" t="s">
        <v>141</v>
      </c>
      <c r="AU415" s="243" t="s">
        <v>83</v>
      </c>
      <c r="AV415" s="15" t="s">
        <v>81</v>
      </c>
      <c r="AW415" s="15" t="s">
        <v>30</v>
      </c>
      <c r="AX415" s="15" t="s">
        <v>73</v>
      </c>
      <c r="AY415" s="243" t="s">
        <v>128</v>
      </c>
    </row>
    <row r="416" spans="1:65" s="15" customFormat="1" ht="11.25">
      <c r="B416" s="234"/>
      <c r="C416" s="235"/>
      <c r="D416" s="195" t="s">
        <v>141</v>
      </c>
      <c r="E416" s="236" t="s">
        <v>1</v>
      </c>
      <c r="F416" s="237" t="s">
        <v>448</v>
      </c>
      <c r="G416" s="235"/>
      <c r="H416" s="236" t="s">
        <v>1</v>
      </c>
      <c r="I416" s="238"/>
      <c r="J416" s="235"/>
      <c r="K416" s="235"/>
      <c r="L416" s="239"/>
      <c r="M416" s="240"/>
      <c r="N416" s="241"/>
      <c r="O416" s="241"/>
      <c r="P416" s="241"/>
      <c r="Q416" s="241"/>
      <c r="R416" s="241"/>
      <c r="S416" s="241"/>
      <c r="T416" s="242"/>
      <c r="AT416" s="243" t="s">
        <v>141</v>
      </c>
      <c r="AU416" s="243" t="s">
        <v>83</v>
      </c>
      <c r="AV416" s="15" t="s">
        <v>81</v>
      </c>
      <c r="AW416" s="15" t="s">
        <v>30</v>
      </c>
      <c r="AX416" s="15" t="s">
        <v>73</v>
      </c>
      <c r="AY416" s="243" t="s">
        <v>128</v>
      </c>
    </row>
    <row r="417" spans="1:65" s="13" customFormat="1" ht="11.25">
      <c r="B417" s="202"/>
      <c r="C417" s="203"/>
      <c r="D417" s="195" t="s">
        <v>141</v>
      </c>
      <c r="E417" s="204" t="s">
        <v>1</v>
      </c>
      <c r="F417" s="205" t="s">
        <v>453</v>
      </c>
      <c r="G417" s="203"/>
      <c r="H417" s="206">
        <v>20</v>
      </c>
      <c r="I417" s="207"/>
      <c r="J417" s="203"/>
      <c r="K417" s="203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141</v>
      </c>
      <c r="AU417" s="212" t="s">
        <v>83</v>
      </c>
      <c r="AV417" s="13" t="s">
        <v>83</v>
      </c>
      <c r="AW417" s="13" t="s">
        <v>30</v>
      </c>
      <c r="AX417" s="13" t="s">
        <v>73</v>
      </c>
      <c r="AY417" s="212" t="s">
        <v>128</v>
      </c>
    </row>
    <row r="418" spans="1:65" s="15" customFormat="1" ht="11.25">
      <c r="B418" s="234"/>
      <c r="C418" s="235"/>
      <c r="D418" s="195" t="s">
        <v>141</v>
      </c>
      <c r="E418" s="236" t="s">
        <v>1</v>
      </c>
      <c r="F418" s="237" t="s">
        <v>451</v>
      </c>
      <c r="G418" s="235"/>
      <c r="H418" s="236" t="s">
        <v>1</v>
      </c>
      <c r="I418" s="238"/>
      <c r="J418" s="235"/>
      <c r="K418" s="235"/>
      <c r="L418" s="239"/>
      <c r="M418" s="240"/>
      <c r="N418" s="241"/>
      <c r="O418" s="241"/>
      <c r="P418" s="241"/>
      <c r="Q418" s="241"/>
      <c r="R418" s="241"/>
      <c r="S418" s="241"/>
      <c r="T418" s="242"/>
      <c r="AT418" s="243" t="s">
        <v>141</v>
      </c>
      <c r="AU418" s="243" t="s">
        <v>83</v>
      </c>
      <c r="AV418" s="15" t="s">
        <v>81</v>
      </c>
      <c r="AW418" s="15" t="s">
        <v>30</v>
      </c>
      <c r="AX418" s="15" t="s">
        <v>73</v>
      </c>
      <c r="AY418" s="243" t="s">
        <v>128</v>
      </c>
    </row>
    <row r="419" spans="1:65" s="13" customFormat="1" ht="11.25">
      <c r="B419" s="202"/>
      <c r="C419" s="203"/>
      <c r="D419" s="195" t="s">
        <v>141</v>
      </c>
      <c r="E419" s="204" t="s">
        <v>1</v>
      </c>
      <c r="F419" s="205" t="s">
        <v>454</v>
      </c>
      <c r="G419" s="203"/>
      <c r="H419" s="206">
        <v>34</v>
      </c>
      <c r="I419" s="207"/>
      <c r="J419" s="203"/>
      <c r="K419" s="203"/>
      <c r="L419" s="208"/>
      <c r="M419" s="209"/>
      <c r="N419" s="210"/>
      <c r="O419" s="210"/>
      <c r="P419" s="210"/>
      <c r="Q419" s="210"/>
      <c r="R419" s="210"/>
      <c r="S419" s="210"/>
      <c r="T419" s="211"/>
      <c r="AT419" s="212" t="s">
        <v>141</v>
      </c>
      <c r="AU419" s="212" t="s">
        <v>83</v>
      </c>
      <c r="AV419" s="13" t="s">
        <v>83</v>
      </c>
      <c r="AW419" s="13" t="s">
        <v>30</v>
      </c>
      <c r="AX419" s="13" t="s">
        <v>73</v>
      </c>
      <c r="AY419" s="212" t="s">
        <v>128</v>
      </c>
    </row>
    <row r="420" spans="1:65" s="13" customFormat="1" ht="11.25">
      <c r="B420" s="202"/>
      <c r="C420" s="203"/>
      <c r="D420" s="195" t="s">
        <v>141</v>
      </c>
      <c r="E420" s="204" t="s">
        <v>1</v>
      </c>
      <c r="F420" s="205" t="s">
        <v>455</v>
      </c>
      <c r="G420" s="203"/>
      <c r="H420" s="206">
        <v>45</v>
      </c>
      <c r="I420" s="207"/>
      <c r="J420" s="203"/>
      <c r="K420" s="203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141</v>
      </c>
      <c r="AU420" s="212" t="s">
        <v>83</v>
      </c>
      <c r="AV420" s="13" t="s">
        <v>83</v>
      </c>
      <c r="AW420" s="13" t="s">
        <v>30</v>
      </c>
      <c r="AX420" s="13" t="s">
        <v>73</v>
      </c>
      <c r="AY420" s="212" t="s">
        <v>128</v>
      </c>
    </row>
    <row r="421" spans="1:65" s="14" customFormat="1" ht="11.25">
      <c r="B421" s="213"/>
      <c r="C421" s="214"/>
      <c r="D421" s="195" t="s">
        <v>141</v>
      </c>
      <c r="E421" s="215" t="s">
        <v>1</v>
      </c>
      <c r="F421" s="216" t="s">
        <v>143</v>
      </c>
      <c r="G421" s="214"/>
      <c r="H421" s="217">
        <v>496.2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141</v>
      </c>
      <c r="AU421" s="223" t="s">
        <v>83</v>
      </c>
      <c r="AV421" s="14" t="s">
        <v>135</v>
      </c>
      <c r="AW421" s="14" t="s">
        <v>30</v>
      </c>
      <c r="AX421" s="14" t="s">
        <v>81</v>
      </c>
      <c r="AY421" s="223" t="s">
        <v>128</v>
      </c>
    </row>
    <row r="422" spans="1:65" s="2" customFormat="1" ht="49.15" customHeight="1">
      <c r="A422" s="34"/>
      <c r="B422" s="35"/>
      <c r="C422" s="182" t="s">
        <v>456</v>
      </c>
      <c r="D422" s="182" t="s">
        <v>130</v>
      </c>
      <c r="E422" s="183" t="s">
        <v>457</v>
      </c>
      <c r="F422" s="184" t="s">
        <v>458</v>
      </c>
      <c r="G422" s="185" t="s">
        <v>133</v>
      </c>
      <c r="H422" s="186">
        <v>425.17</v>
      </c>
      <c r="I422" s="187"/>
      <c r="J422" s="188">
        <f>ROUND(I422*H422,2)</f>
        <v>0</v>
      </c>
      <c r="K422" s="184" t="s">
        <v>134</v>
      </c>
      <c r="L422" s="39"/>
      <c r="M422" s="189" t="s">
        <v>1</v>
      </c>
      <c r="N422" s="190" t="s">
        <v>38</v>
      </c>
      <c r="O422" s="71"/>
      <c r="P422" s="191">
        <f>O422*H422</f>
        <v>0</v>
      </c>
      <c r="Q422" s="191">
        <v>0</v>
      </c>
      <c r="R422" s="191">
        <f>Q422*H422</f>
        <v>0</v>
      </c>
      <c r="S422" s="191">
        <v>1.4999999999999999E-2</v>
      </c>
      <c r="T422" s="192">
        <f>S422*H422</f>
        <v>6.3775500000000003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3" t="s">
        <v>205</v>
      </c>
      <c r="AT422" s="193" t="s">
        <v>130</v>
      </c>
      <c r="AU422" s="193" t="s">
        <v>83</v>
      </c>
      <c r="AY422" s="17" t="s">
        <v>128</v>
      </c>
      <c r="BE422" s="194">
        <f>IF(N422="základní",J422,0)</f>
        <v>0</v>
      </c>
      <c r="BF422" s="194">
        <f>IF(N422="snížená",J422,0)</f>
        <v>0</v>
      </c>
      <c r="BG422" s="194">
        <f>IF(N422="zákl. přenesená",J422,0)</f>
        <v>0</v>
      </c>
      <c r="BH422" s="194">
        <f>IF(N422="sníž. přenesená",J422,0)</f>
        <v>0</v>
      </c>
      <c r="BI422" s="194">
        <f>IF(N422="nulová",J422,0)</f>
        <v>0</v>
      </c>
      <c r="BJ422" s="17" t="s">
        <v>81</v>
      </c>
      <c r="BK422" s="194">
        <f>ROUND(I422*H422,2)</f>
        <v>0</v>
      </c>
      <c r="BL422" s="17" t="s">
        <v>205</v>
      </c>
      <c r="BM422" s="193" t="s">
        <v>191</v>
      </c>
    </row>
    <row r="423" spans="1:65" s="2" customFormat="1" ht="29.25">
      <c r="A423" s="34"/>
      <c r="B423" s="35"/>
      <c r="C423" s="36"/>
      <c r="D423" s="195" t="s">
        <v>137</v>
      </c>
      <c r="E423" s="36"/>
      <c r="F423" s="196" t="s">
        <v>458</v>
      </c>
      <c r="G423" s="36"/>
      <c r="H423" s="36"/>
      <c r="I423" s="197"/>
      <c r="J423" s="36"/>
      <c r="K423" s="36"/>
      <c r="L423" s="39"/>
      <c r="M423" s="198"/>
      <c r="N423" s="199"/>
      <c r="O423" s="71"/>
      <c r="P423" s="71"/>
      <c r="Q423" s="71"/>
      <c r="R423" s="71"/>
      <c r="S423" s="71"/>
      <c r="T423" s="72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137</v>
      </c>
      <c r="AU423" s="17" t="s">
        <v>83</v>
      </c>
    </row>
    <row r="424" spans="1:65" s="2" customFormat="1" ht="11.25">
      <c r="A424" s="34"/>
      <c r="B424" s="35"/>
      <c r="C424" s="36"/>
      <c r="D424" s="200" t="s">
        <v>139</v>
      </c>
      <c r="E424" s="36"/>
      <c r="F424" s="201" t="s">
        <v>459</v>
      </c>
      <c r="G424" s="36"/>
      <c r="H424" s="36"/>
      <c r="I424" s="197"/>
      <c r="J424" s="36"/>
      <c r="K424" s="36"/>
      <c r="L424" s="39"/>
      <c r="M424" s="198"/>
      <c r="N424" s="199"/>
      <c r="O424" s="71"/>
      <c r="P424" s="71"/>
      <c r="Q424" s="71"/>
      <c r="R424" s="71"/>
      <c r="S424" s="71"/>
      <c r="T424" s="72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139</v>
      </c>
      <c r="AU424" s="17" t="s">
        <v>83</v>
      </c>
    </row>
    <row r="425" spans="1:65" s="15" customFormat="1" ht="11.25">
      <c r="B425" s="234"/>
      <c r="C425" s="235"/>
      <c r="D425" s="195" t="s">
        <v>141</v>
      </c>
      <c r="E425" s="236" t="s">
        <v>1</v>
      </c>
      <c r="F425" s="237" t="s">
        <v>160</v>
      </c>
      <c r="G425" s="235"/>
      <c r="H425" s="236" t="s">
        <v>1</v>
      </c>
      <c r="I425" s="238"/>
      <c r="J425" s="235"/>
      <c r="K425" s="235"/>
      <c r="L425" s="239"/>
      <c r="M425" s="240"/>
      <c r="N425" s="241"/>
      <c r="O425" s="241"/>
      <c r="P425" s="241"/>
      <c r="Q425" s="241"/>
      <c r="R425" s="241"/>
      <c r="S425" s="241"/>
      <c r="T425" s="242"/>
      <c r="AT425" s="243" t="s">
        <v>141</v>
      </c>
      <c r="AU425" s="243" t="s">
        <v>83</v>
      </c>
      <c r="AV425" s="15" t="s">
        <v>81</v>
      </c>
      <c r="AW425" s="15" t="s">
        <v>30</v>
      </c>
      <c r="AX425" s="15" t="s">
        <v>73</v>
      </c>
      <c r="AY425" s="243" t="s">
        <v>128</v>
      </c>
    </row>
    <row r="426" spans="1:65" s="13" customFormat="1" ht="11.25">
      <c r="B426" s="202"/>
      <c r="C426" s="203"/>
      <c r="D426" s="195" t="s">
        <v>141</v>
      </c>
      <c r="E426" s="204" t="s">
        <v>1</v>
      </c>
      <c r="F426" s="205" t="s">
        <v>345</v>
      </c>
      <c r="G426" s="203"/>
      <c r="H426" s="206">
        <v>316</v>
      </c>
      <c r="I426" s="207"/>
      <c r="J426" s="203"/>
      <c r="K426" s="203"/>
      <c r="L426" s="208"/>
      <c r="M426" s="209"/>
      <c r="N426" s="210"/>
      <c r="O426" s="210"/>
      <c r="P426" s="210"/>
      <c r="Q426" s="210"/>
      <c r="R426" s="210"/>
      <c r="S426" s="210"/>
      <c r="T426" s="211"/>
      <c r="AT426" s="212" t="s">
        <v>141</v>
      </c>
      <c r="AU426" s="212" t="s">
        <v>83</v>
      </c>
      <c r="AV426" s="13" t="s">
        <v>83</v>
      </c>
      <c r="AW426" s="13" t="s">
        <v>30</v>
      </c>
      <c r="AX426" s="13" t="s">
        <v>73</v>
      </c>
      <c r="AY426" s="212" t="s">
        <v>128</v>
      </c>
    </row>
    <row r="427" spans="1:65" s="15" customFormat="1" ht="11.25">
      <c r="B427" s="234"/>
      <c r="C427" s="235"/>
      <c r="D427" s="195" t="s">
        <v>141</v>
      </c>
      <c r="E427" s="236" t="s">
        <v>1</v>
      </c>
      <c r="F427" s="237" t="s">
        <v>162</v>
      </c>
      <c r="G427" s="235"/>
      <c r="H427" s="236" t="s">
        <v>1</v>
      </c>
      <c r="I427" s="238"/>
      <c r="J427" s="235"/>
      <c r="K427" s="235"/>
      <c r="L427" s="239"/>
      <c r="M427" s="240"/>
      <c r="N427" s="241"/>
      <c r="O427" s="241"/>
      <c r="P427" s="241"/>
      <c r="Q427" s="241"/>
      <c r="R427" s="241"/>
      <c r="S427" s="241"/>
      <c r="T427" s="242"/>
      <c r="AT427" s="243" t="s">
        <v>141</v>
      </c>
      <c r="AU427" s="243" t="s">
        <v>83</v>
      </c>
      <c r="AV427" s="15" t="s">
        <v>81</v>
      </c>
      <c r="AW427" s="15" t="s">
        <v>30</v>
      </c>
      <c r="AX427" s="15" t="s">
        <v>73</v>
      </c>
      <c r="AY427" s="243" t="s">
        <v>128</v>
      </c>
    </row>
    <row r="428" spans="1:65" s="13" customFormat="1" ht="11.25">
      <c r="B428" s="202"/>
      <c r="C428" s="203"/>
      <c r="D428" s="195" t="s">
        <v>141</v>
      </c>
      <c r="E428" s="204" t="s">
        <v>1</v>
      </c>
      <c r="F428" s="205" t="s">
        <v>460</v>
      </c>
      <c r="G428" s="203"/>
      <c r="H428" s="206">
        <v>62.05</v>
      </c>
      <c r="I428" s="207"/>
      <c r="J428" s="203"/>
      <c r="K428" s="203"/>
      <c r="L428" s="208"/>
      <c r="M428" s="209"/>
      <c r="N428" s="210"/>
      <c r="O428" s="210"/>
      <c r="P428" s="210"/>
      <c r="Q428" s="210"/>
      <c r="R428" s="210"/>
      <c r="S428" s="210"/>
      <c r="T428" s="211"/>
      <c r="AT428" s="212" t="s">
        <v>141</v>
      </c>
      <c r="AU428" s="212" t="s">
        <v>83</v>
      </c>
      <c r="AV428" s="13" t="s">
        <v>83</v>
      </c>
      <c r="AW428" s="13" t="s">
        <v>30</v>
      </c>
      <c r="AX428" s="13" t="s">
        <v>73</v>
      </c>
      <c r="AY428" s="212" t="s">
        <v>128</v>
      </c>
    </row>
    <row r="429" spans="1:65" s="13" customFormat="1" ht="11.25">
      <c r="B429" s="202"/>
      <c r="C429" s="203"/>
      <c r="D429" s="195" t="s">
        <v>141</v>
      </c>
      <c r="E429" s="204" t="s">
        <v>1</v>
      </c>
      <c r="F429" s="205" t="s">
        <v>461</v>
      </c>
      <c r="G429" s="203"/>
      <c r="H429" s="206">
        <v>47.12</v>
      </c>
      <c r="I429" s="207"/>
      <c r="J429" s="203"/>
      <c r="K429" s="203"/>
      <c r="L429" s="208"/>
      <c r="M429" s="209"/>
      <c r="N429" s="210"/>
      <c r="O429" s="210"/>
      <c r="P429" s="210"/>
      <c r="Q429" s="210"/>
      <c r="R429" s="210"/>
      <c r="S429" s="210"/>
      <c r="T429" s="211"/>
      <c r="AT429" s="212" t="s">
        <v>141</v>
      </c>
      <c r="AU429" s="212" t="s">
        <v>83</v>
      </c>
      <c r="AV429" s="13" t="s">
        <v>83</v>
      </c>
      <c r="AW429" s="13" t="s">
        <v>30</v>
      </c>
      <c r="AX429" s="13" t="s">
        <v>73</v>
      </c>
      <c r="AY429" s="212" t="s">
        <v>128</v>
      </c>
    </row>
    <row r="430" spans="1:65" s="14" customFormat="1" ht="11.25">
      <c r="B430" s="213"/>
      <c r="C430" s="214"/>
      <c r="D430" s="195" t="s">
        <v>141</v>
      </c>
      <c r="E430" s="215" t="s">
        <v>1</v>
      </c>
      <c r="F430" s="216" t="s">
        <v>143</v>
      </c>
      <c r="G430" s="214"/>
      <c r="H430" s="217">
        <v>425.17</v>
      </c>
      <c r="I430" s="218"/>
      <c r="J430" s="214"/>
      <c r="K430" s="214"/>
      <c r="L430" s="219"/>
      <c r="M430" s="220"/>
      <c r="N430" s="221"/>
      <c r="O430" s="221"/>
      <c r="P430" s="221"/>
      <c r="Q430" s="221"/>
      <c r="R430" s="221"/>
      <c r="S430" s="221"/>
      <c r="T430" s="222"/>
      <c r="AT430" s="223" t="s">
        <v>141</v>
      </c>
      <c r="AU430" s="223" t="s">
        <v>83</v>
      </c>
      <c r="AV430" s="14" t="s">
        <v>135</v>
      </c>
      <c r="AW430" s="14" t="s">
        <v>30</v>
      </c>
      <c r="AX430" s="14" t="s">
        <v>81</v>
      </c>
      <c r="AY430" s="223" t="s">
        <v>128</v>
      </c>
    </row>
    <row r="431" spans="1:65" s="12" customFormat="1" ht="22.9" customHeight="1">
      <c r="B431" s="166"/>
      <c r="C431" s="167"/>
      <c r="D431" s="168" t="s">
        <v>72</v>
      </c>
      <c r="E431" s="180" t="s">
        <v>462</v>
      </c>
      <c r="F431" s="180" t="s">
        <v>463</v>
      </c>
      <c r="G431" s="167"/>
      <c r="H431" s="167"/>
      <c r="I431" s="170"/>
      <c r="J431" s="181">
        <f>BK431</f>
        <v>0</v>
      </c>
      <c r="K431" s="167"/>
      <c r="L431" s="172"/>
      <c r="M431" s="173"/>
      <c r="N431" s="174"/>
      <c r="O431" s="174"/>
      <c r="P431" s="175">
        <f>SUM(P432:P502)</f>
        <v>0</v>
      </c>
      <c r="Q431" s="174"/>
      <c r="R431" s="175">
        <f>SUM(R432:R502)</f>
        <v>0</v>
      </c>
      <c r="S431" s="174"/>
      <c r="T431" s="176">
        <f>SUM(T432:T502)</f>
        <v>2.1513697999999999</v>
      </c>
      <c r="AR431" s="177" t="s">
        <v>83</v>
      </c>
      <c r="AT431" s="178" t="s">
        <v>72</v>
      </c>
      <c r="AU431" s="178" t="s">
        <v>81</v>
      </c>
      <c r="AY431" s="177" t="s">
        <v>128</v>
      </c>
      <c r="BK431" s="179">
        <f>SUM(BK432:BK502)</f>
        <v>0</v>
      </c>
    </row>
    <row r="432" spans="1:65" s="2" customFormat="1" ht="24.2" customHeight="1">
      <c r="A432" s="34"/>
      <c r="B432" s="35"/>
      <c r="C432" s="182" t="s">
        <v>323</v>
      </c>
      <c r="D432" s="182" t="s">
        <v>130</v>
      </c>
      <c r="E432" s="183" t="s">
        <v>464</v>
      </c>
      <c r="F432" s="184" t="s">
        <v>465</v>
      </c>
      <c r="G432" s="185" t="s">
        <v>133</v>
      </c>
      <c r="H432" s="186">
        <v>109.17</v>
      </c>
      <c r="I432" s="187"/>
      <c r="J432" s="188">
        <f>ROUND(I432*H432,2)</f>
        <v>0</v>
      </c>
      <c r="K432" s="184" t="s">
        <v>134</v>
      </c>
      <c r="L432" s="39"/>
      <c r="M432" s="189" t="s">
        <v>1</v>
      </c>
      <c r="N432" s="190" t="s">
        <v>38</v>
      </c>
      <c r="O432" s="71"/>
      <c r="P432" s="191">
        <f>O432*H432</f>
        <v>0</v>
      </c>
      <c r="Q432" s="191">
        <v>0</v>
      </c>
      <c r="R432" s="191">
        <f>Q432*H432</f>
        <v>0</v>
      </c>
      <c r="S432" s="191">
        <v>5.94E-3</v>
      </c>
      <c r="T432" s="192">
        <f>S432*H432</f>
        <v>0.64846979999999999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3" t="s">
        <v>205</v>
      </c>
      <c r="AT432" s="193" t="s">
        <v>130</v>
      </c>
      <c r="AU432" s="193" t="s">
        <v>83</v>
      </c>
      <c r="AY432" s="17" t="s">
        <v>128</v>
      </c>
      <c r="BE432" s="194">
        <f>IF(N432="základní",J432,0)</f>
        <v>0</v>
      </c>
      <c r="BF432" s="194">
        <f>IF(N432="snížená",J432,0)</f>
        <v>0</v>
      </c>
      <c r="BG432" s="194">
        <f>IF(N432="zákl. přenesená",J432,0)</f>
        <v>0</v>
      </c>
      <c r="BH432" s="194">
        <f>IF(N432="sníž. přenesená",J432,0)</f>
        <v>0</v>
      </c>
      <c r="BI432" s="194">
        <f>IF(N432="nulová",J432,0)</f>
        <v>0</v>
      </c>
      <c r="BJ432" s="17" t="s">
        <v>81</v>
      </c>
      <c r="BK432" s="194">
        <f>ROUND(I432*H432,2)</f>
        <v>0</v>
      </c>
      <c r="BL432" s="17" t="s">
        <v>205</v>
      </c>
      <c r="BM432" s="193" t="s">
        <v>257</v>
      </c>
    </row>
    <row r="433" spans="1:65" s="2" customFormat="1" ht="19.5">
      <c r="A433" s="34"/>
      <c r="B433" s="35"/>
      <c r="C433" s="36"/>
      <c r="D433" s="195" t="s">
        <v>137</v>
      </c>
      <c r="E433" s="36"/>
      <c r="F433" s="196" t="s">
        <v>465</v>
      </c>
      <c r="G433" s="36"/>
      <c r="H433" s="36"/>
      <c r="I433" s="197"/>
      <c r="J433" s="36"/>
      <c r="K433" s="36"/>
      <c r="L433" s="39"/>
      <c r="M433" s="198"/>
      <c r="N433" s="199"/>
      <c r="O433" s="71"/>
      <c r="P433" s="71"/>
      <c r="Q433" s="71"/>
      <c r="R433" s="71"/>
      <c r="S433" s="71"/>
      <c r="T433" s="72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137</v>
      </c>
      <c r="AU433" s="17" t="s">
        <v>83</v>
      </c>
    </row>
    <row r="434" spans="1:65" s="2" customFormat="1" ht="11.25">
      <c r="A434" s="34"/>
      <c r="B434" s="35"/>
      <c r="C434" s="36"/>
      <c r="D434" s="200" t="s">
        <v>139</v>
      </c>
      <c r="E434" s="36"/>
      <c r="F434" s="201" t="s">
        <v>466</v>
      </c>
      <c r="G434" s="36"/>
      <c r="H434" s="36"/>
      <c r="I434" s="197"/>
      <c r="J434" s="36"/>
      <c r="K434" s="36"/>
      <c r="L434" s="39"/>
      <c r="M434" s="198"/>
      <c r="N434" s="199"/>
      <c r="O434" s="71"/>
      <c r="P434" s="71"/>
      <c r="Q434" s="71"/>
      <c r="R434" s="71"/>
      <c r="S434" s="71"/>
      <c r="T434" s="72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139</v>
      </c>
      <c r="AU434" s="17" t="s">
        <v>83</v>
      </c>
    </row>
    <row r="435" spans="1:65" s="15" customFormat="1" ht="11.25">
      <c r="B435" s="234"/>
      <c r="C435" s="235"/>
      <c r="D435" s="195" t="s">
        <v>141</v>
      </c>
      <c r="E435" s="236" t="s">
        <v>1</v>
      </c>
      <c r="F435" s="237" t="s">
        <v>162</v>
      </c>
      <c r="G435" s="235"/>
      <c r="H435" s="236" t="s">
        <v>1</v>
      </c>
      <c r="I435" s="238"/>
      <c r="J435" s="235"/>
      <c r="K435" s="235"/>
      <c r="L435" s="239"/>
      <c r="M435" s="240"/>
      <c r="N435" s="241"/>
      <c r="O435" s="241"/>
      <c r="P435" s="241"/>
      <c r="Q435" s="241"/>
      <c r="R435" s="241"/>
      <c r="S435" s="241"/>
      <c r="T435" s="242"/>
      <c r="AT435" s="243" t="s">
        <v>141</v>
      </c>
      <c r="AU435" s="243" t="s">
        <v>83</v>
      </c>
      <c r="AV435" s="15" t="s">
        <v>81</v>
      </c>
      <c r="AW435" s="15" t="s">
        <v>30</v>
      </c>
      <c r="AX435" s="15" t="s">
        <v>73</v>
      </c>
      <c r="AY435" s="243" t="s">
        <v>128</v>
      </c>
    </row>
    <row r="436" spans="1:65" s="13" customFormat="1" ht="11.25">
      <c r="B436" s="202"/>
      <c r="C436" s="203"/>
      <c r="D436" s="195" t="s">
        <v>141</v>
      </c>
      <c r="E436" s="204" t="s">
        <v>1</v>
      </c>
      <c r="F436" s="205" t="s">
        <v>460</v>
      </c>
      <c r="G436" s="203"/>
      <c r="H436" s="206">
        <v>62.05</v>
      </c>
      <c r="I436" s="207"/>
      <c r="J436" s="203"/>
      <c r="K436" s="203"/>
      <c r="L436" s="208"/>
      <c r="M436" s="209"/>
      <c r="N436" s="210"/>
      <c r="O436" s="210"/>
      <c r="P436" s="210"/>
      <c r="Q436" s="210"/>
      <c r="R436" s="210"/>
      <c r="S436" s="210"/>
      <c r="T436" s="211"/>
      <c r="AT436" s="212" t="s">
        <v>141</v>
      </c>
      <c r="AU436" s="212" t="s">
        <v>83</v>
      </c>
      <c r="AV436" s="13" t="s">
        <v>83</v>
      </c>
      <c r="AW436" s="13" t="s">
        <v>30</v>
      </c>
      <c r="AX436" s="13" t="s">
        <v>73</v>
      </c>
      <c r="AY436" s="212" t="s">
        <v>128</v>
      </c>
    </row>
    <row r="437" spans="1:65" s="13" customFormat="1" ht="11.25">
      <c r="B437" s="202"/>
      <c r="C437" s="203"/>
      <c r="D437" s="195" t="s">
        <v>141</v>
      </c>
      <c r="E437" s="204" t="s">
        <v>1</v>
      </c>
      <c r="F437" s="205" t="s">
        <v>461</v>
      </c>
      <c r="G437" s="203"/>
      <c r="H437" s="206">
        <v>47.12</v>
      </c>
      <c r="I437" s="207"/>
      <c r="J437" s="203"/>
      <c r="K437" s="203"/>
      <c r="L437" s="208"/>
      <c r="M437" s="209"/>
      <c r="N437" s="210"/>
      <c r="O437" s="210"/>
      <c r="P437" s="210"/>
      <c r="Q437" s="210"/>
      <c r="R437" s="210"/>
      <c r="S437" s="210"/>
      <c r="T437" s="211"/>
      <c r="AT437" s="212" t="s">
        <v>141</v>
      </c>
      <c r="AU437" s="212" t="s">
        <v>83</v>
      </c>
      <c r="AV437" s="13" t="s">
        <v>83</v>
      </c>
      <c r="AW437" s="13" t="s">
        <v>30</v>
      </c>
      <c r="AX437" s="13" t="s">
        <v>73</v>
      </c>
      <c r="AY437" s="212" t="s">
        <v>128</v>
      </c>
    </row>
    <row r="438" spans="1:65" s="14" customFormat="1" ht="11.25">
      <c r="B438" s="213"/>
      <c r="C438" s="214"/>
      <c r="D438" s="195" t="s">
        <v>141</v>
      </c>
      <c r="E438" s="215" t="s">
        <v>1</v>
      </c>
      <c r="F438" s="216" t="s">
        <v>143</v>
      </c>
      <c r="G438" s="214"/>
      <c r="H438" s="217">
        <v>109.16999999999999</v>
      </c>
      <c r="I438" s="218"/>
      <c r="J438" s="214"/>
      <c r="K438" s="214"/>
      <c r="L438" s="219"/>
      <c r="M438" s="220"/>
      <c r="N438" s="221"/>
      <c r="O438" s="221"/>
      <c r="P438" s="221"/>
      <c r="Q438" s="221"/>
      <c r="R438" s="221"/>
      <c r="S438" s="221"/>
      <c r="T438" s="222"/>
      <c r="AT438" s="223" t="s">
        <v>141</v>
      </c>
      <c r="AU438" s="223" t="s">
        <v>83</v>
      </c>
      <c r="AV438" s="14" t="s">
        <v>135</v>
      </c>
      <c r="AW438" s="14" t="s">
        <v>30</v>
      </c>
      <c r="AX438" s="14" t="s">
        <v>81</v>
      </c>
      <c r="AY438" s="223" t="s">
        <v>128</v>
      </c>
    </row>
    <row r="439" spans="1:65" s="2" customFormat="1" ht="21.75" customHeight="1">
      <c r="A439" s="34"/>
      <c r="B439" s="35"/>
      <c r="C439" s="182" t="s">
        <v>467</v>
      </c>
      <c r="D439" s="182" t="s">
        <v>130</v>
      </c>
      <c r="E439" s="183" t="s">
        <v>468</v>
      </c>
      <c r="F439" s="184" t="s">
        <v>469</v>
      </c>
      <c r="G439" s="185" t="s">
        <v>396</v>
      </c>
      <c r="H439" s="186">
        <v>25.5</v>
      </c>
      <c r="I439" s="187"/>
      <c r="J439" s="188">
        <f>ROUND(I439*H439,2)</f>
        <v>0</v>
      </c>
      <c r="K439" s="184" t="s">
        <v>134</v>
      </c>
      <c r="L439" s="39"/>
      <c r="M439" s="189" t="s">
        <v>1</v>
      </c>
      <c r="N439" s="190" t="s">
        <v>38</v>
      </c>
      <c r="O439" s="71"/>
      <c r="P439" s="191">
        <f>O439*H439</f>
        <v>0</v>
      </c>
      <c r="Q439" s="191">
        <v>0</v>
      </c>
      <c r="R439" s="191">
        <f>Q439*H439</f>
        <v>0</v>
      </c>
      <c r="S439" s="191">
        <v>1.6999999999999999E-3</v>
      </c>
      <c r="T439" s="192">
        <f>S439*H439</f>
        <v>4.335E-2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3" t="s">
        <v>205</v>
      </c>
      <c r="AT439" s="193" t="s">
        <v>130</v>
      </c>
      <c r="AU439" s="193" t="s">
        <v>83</v>
      </c>
      <c r="AY439" s="17" t="s">
        <v>128</v>
      </c>
      <c r="BE439" s="194">
        <f>IF(N439="základní",J439,0)</f>
        <v>0</v>
      </c>
      <c r="BF439" s="194">
        <f>IF(N439="snížená",J439,0)</f>
        <v>0</v>
      </c>
      <c r="BG439" s="194">
        <f>IF(N439="zákl. přenesená",J439,0)</f>
        <v>0</v>
      </c>
      <c r="BH439" s="194">
        <f>IF(N439="sníž. přenesená",J439,0)</f>
        <v>0</v>
      </c>
      <c r="BI439" s="194">
        <f>IF(N439="nulová",J439,0)</f>
        <v>0</v>
      </c>
      <c r="BJ439" s="17" t="s">
        <v>81</v>
      </c>
      <c r="BK439" s="194">
        <f>ROUND(I439*H439,2)</f>
        <v>0</v>
      </c>
      <c r="BL439" s="17" t="s">
        <v>205</v>
      </c>
      <c r="BM439" s="193" t="s">
        <v>432</v>
      </c>
    </row>
    <row r="440" spans="1:65" s="2" customFormat="1" ht="11.25">
      <c r="A440" s="34"/>
      <c r="B440" s="35"/>
      <c r="C440" s="36"/>
      <c r="D440" s="195" t="s">
        <v>137</v>
      </c>
      <c r="E440" s="36"/>
      <c r="F440" s="196" t="s">
        <v>469</v>
      </c>
      <c r="G440" s="36"/>
      <c r="H440" s="36"/>
      <c r="I440" s="197"/>
      <c r="J440" s="36"/>
      <c r="K440" s="36"/>
      <c r="L440" s="39"/>
      <c r="M440" s="198"/>
      <c r="N440" s="199"/>
      <c r="O440" s="71"/>
      <c r="P440" s="71"/>
      <c r="Q440" s="71"/>
      <c r="R440" s="71"/>
      <c r="S440" s="71"/>
      <c r="T440" s="72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7" t="s">
        <v>137</v>
      </c>
      <c r="AU440" s="17" t="s">
        <v>83</v>
      </c>
    </row>
    <row r="441" spans="1:65" s="2" customFormat="1" ht="11.25">
      <c r="A441" s="34"/>
      <c r="B441" s="35"/>
      <c r="C441" s="36"/>
      <c r="D441" s="200" t="s">
        <v>139</v>
      </c>
      <c r="E441" s="36"/>
      <c r="F441" s="201" t="s">
        <v>470</v>
      </c>
      <c r="G441" s="36"/>
      <c r="H441" s="36"/>
      <c r="I441" s="197"/>
      <c r="J441" s="36"/>
      <c r="K441" s="36"/>
      <c r="L441" s="39"/>
      <c r="M441" s="198"/>
      <c r="N441" s="199"/>
      <c r="O441" s="71"/>
      <c r="P441" s="71"/>
      <c r="Q441" s="71"/>
      <c r="R441" s="71"/>
      <c r="S441" s="71"/>
      <c r="T441" s="72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139</v>
      </c>
      <c r="AU441" s="17" t="s">
        <v>83</v>
      </c>
    </row>
    <row r="442" spans="1:65" s="15" customFormat="1" ht="11.25">
      <c r="B442" s="234"/>
      <c r="C442" s="235"/>
      <c r="D442" s="195" t="s">
        <v>141</v>
      </c>
      <c r="E442" s="236" t="s">
        <v>1</v>
      </c>
      <c r="F442" s="237" t="s">
        <v>160</v>
      </c>
      <c r="G442" s="235"/>
      <c r="H442" s="236" t="s">
        <v>1</v>
      </c>
      <c r="I442" s="238"/>
      <c r="J442" s="235"/>
      <c r="K442" s="235"/>
      <c r="L442" s="239"/>
      <c r="M442" s="240"/>
      <c r="N442" s="241"/>
      <c r="O442" s="241"/>
      <c r="P442" s="241"/>
      <c r="Q442" s="241"/>
      <c r="R442" s="241"/>
      <c r="S442" s="241"/>
      <c r="T442" s="242"/>
      <c r="AT442" s="243" t="s">
        <v>141</v>
      </c>
      <c r="AU442" s="243" t="s">
        <v>83</v>
      </c>
      <c r="AV442" s="15" t="s">
        <v>81</v>
      </c>
      <c r="AW442" s="15" t="s">
        <v>30</v>
      </c>
      <c r="AX442" s="15" t="s">
        <v>73</v>
      </c>
      <c r="AY442" s="243" t="s">
        <v>128</v>
      </c>
    </row>
    <row r="443" spans="1:65" s="13" customFormat="1" ht="11.25">
      <c r="B443" s="202"/>
      <c r="C443" s="203"/>
      <c r="D443" s="195" t="s">
        <v>141</v>
      </c>
      <c r="E443" s="204" t="s">
        <v>1</v>
      </c>
      <c r="F443" s="205" t="s">
        <v>471</v>
      </c>
      <c r="G443" s="203"/>
      <c r="H443" s="206">
        <v>18</v>
      </c>
      <c r="I443" s="207"/>
      <c r="J443" s="203"/>
      <c r="K443" s="203"/>
      <c r="L443" s="208"/>
      <c r="M443" s="209"/>
      <c r="N443" s="210"/>
      <c r="O443" s="210"/>
      <c r="P443" s="210"/>
      <c r="Q443" s="210"/>
      <c r="R443" s="210"/>
      <c r="S443" s="210"/>
      <c r="T443" s="211"/>
      <c r="AT443" s="212" t="s">
        <v>141</v>
      </c>
      <c r="AU443" s="212" t="s">
        <v>83</v>
      </c>
      <c r="AV443" s="13" t="s">
        <v>83</v>
      </c>
      <c r="AW443" s="13" t="s">
        <v>30</v>
      </c>
      <c r="AX443" s="13" t="s">
        <v>73</v>
      </c>
      <c r="AY443" s="212" t="s">
        <v>128</v>
      </c>
    </row>
    <row r="444" spans="1:65" s="15" customFormat="1" ht="11.25">
      <c r="B444" s="234"/>
      <c r="C444" s="235"/>
      <c r="D444" s="195" t="s">
        <v>141</v>
      </c>
      <c r="E444" s="236" t="s">
        <v>1</v>
      </c>
      <c r="F444" s="237" t="s">
        <v>162</v>
      </c>
      <c r="G444" s="235"/>
      <c r="H444" s="236" t="s">
        <v>1</v>
      </c>
      <c r="I444" s="238"/>
      <c r="J444" s="235"/>
      <c r="K444" s="235"/>
      <c r="L444" s="239"/>
      <c r="M444" s="240"/>
      <c r="N444" s="241"/>
      <c r="O444" s="241"/>
      <c r="P444" s="241"/>
      <c r="Q444" s="241"/>
      <c r="R444" s="241"/>
      <c r="S444" s="241"/>
      <c r="T444" s="242"/>
      <c r="AT444" s="243" t="s">
        <v>141</v>
      </c>
      <c r="AU444" s="243" t="s">
        <v>83</v>
      </c>
      <c r="AV444" s="15" t="s">
        <v>81</v>
      </c>
      <c r="AW444" s="15" t="s">
        <v>30</v>
      </c>
      <c r="AX444" s="15" t="s">
        <v>73</v>
      </c>
      <c r="AY444" s="243" t="s">
        <v>128</v>
      </c>
    </row>
    <row r="445" spans="1:65" s="13" customFormat="1" ht="11.25">
      <c r="B445" s="202"/>
      <c r="C445" s="203"/>
      <c r="D445" s="195" t="s">
        <v>141</v>
      </c>
      <c r="E445" s="204" t="s">
        <v>1</v>
      </c>
      <c r="F445" s="205" t="s">
        <v>472</v>
      </c>
      <c r="G445" s="203"/>
      <c r="H445" s="206">
        <v>7.5</v>
      </c>
      <c r="I445" s="207"/>
      <c r="J445" s="203"/>
      <c r="K445" s="203"/>
      <c r="L445" s="208"/>
      <c r="M445" s="209"/>
      <c r="N445" s="210"/>
      <c r="O445" s="210"/>
      <c r="P445" s="210"/>
      <c r="Q445" s="210"/>
      <c r="R445" s="210"/>
      <c r="S445" s="210"/>
      <c r="T445" s="211"/>
      <c r="AT445" s="212" t="s">
        <v>141</v>
      </c>
      <c r="AU445" s="212" t="s">
        <v>83</v>
      </c>
      <c r="AV445" s="13" t="s">
        <v>83</v>
      </c>
      <c r="AW445" s="13" t="s">
        <v>30</v>
      </c>
      <c r="AX445" s="13" t="s">
        <v>73</v>
      </c>
      <c r="AY445" s="212" t="s">
        <v>128</v>
      </c>
    </row>
    <row r="446" spans="1:65" s="14" customFormat="1" ht="11.25">
      <c r="B446" s="213"/>
      <c r="C446" s="214"/>
      <c r="D446" s="195" t="s">
        <v>141</v>
      </c>
      <c r="E446" s="215" t="s">
        <v>1</v>
      </c>
      <c r="F446" s="216" t="s">
        <v>143</v>
      </c>
      <c r="G446" s="214"/>
      <c r="H446" s="217">
        <v>25.5</v>
      </c>
      <c r="I446" s="218"/>
      <c r="J446" s="214"/>
      <c r="K446" s="214"/>
      <c r="L446" s="219"/>
      <c r="M446" s="220"/>
      <c r="N446" s="221"/>
      <c r="O446" s="221"/>
      <c r="P446" s="221"/>
      <c r="Q446" s="221"/>
      <c r="R446" s="221"/>
      <c r="S446" s="221"/>
      <c r="T446" s="222"/>
      <c r="AT446" s="223" t="s">
        <v>141</v>
      </c>
      <c r="AU446" s="223" t="s">
        <v>83</v>
      </c>
      <c r="AV446" s="14" t="s">
        <v>135</v>
      </c>
      <c r="AW446" s="14" t="s">
        <v>30</v>
      </c>
      <c r="AX446" s="14" t="s">
        <v>81</v>
      </c>
      <c r="AY446" s="223" t="s">
        <v>128</v>
      </c>
    </row>
    <row r="447" spans="1:65" s="2" customFormat="1" ht="24.2" customHeight="1">
      <c r="A447" s="34"/>
      <c r="B447" s="35"/>
      <c r="C447" s="182" t="s">
        <v>329</v>
      </c>
      <c r="D447" s="182" t="s">
        <v>130</v>
      </c>
      <c r="E447" s="183" t="s">
        <v>473</v>
      </c>
      <c r="F447" s="184" t="s">
        <v>474</v>
      </c>
      <c r="G447" s="185" t="s">
        <v>217</v>
      </c>
      <c r="H447" s="186">
        <v>3</v>
      </c>
      <c r="I447" s="187"/>
      <c r="J447" s="188">
        <f>ROUND(I447*H447,2)</f>
        <v>0</v>
      </c>
      <c r="K447" s="184" t="s">
        <v>134</v>
      </c>
      <c r="L447" s="39"/>
      <c r="M447" s="189" t="s">
        <v>1</v>
      </c>
      <c r="N447" s="190" t="s">
        <v>38</v>
      </c>
      <c r="O447" s="71"/>
      <c r="P447" s="191">
        <f>O447*H447</f>
        <v>0</v>
      </c>
      <c r="Q447" s="191">
        <v>0</v>
      </c>
      <c r="R447" s="191">
        <f>Q447*H447</f>
        <v>0</v>
      </c>
      <c r="S447" s="191">
        <v>1.4999999999999999E-2</v>
      </c>
      <c r="T447" s="192">
        <f>S447*H447</f>
        <v>4.4999999999999998E-2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3" t="s">
        <v>205</v>
      </c>
      <c r="AT447" s="193" t="s">
        <v>130</v>
      </c>
      <c r="AU447" s="193" t="s">
        <v>83</v>
      </c>
      <c r="AY447" s="17" t="s">
        <v>128</v>
      </c>
      <c r="BE447" s="194">
        <f>IF(N447="základní",J447,0)</f>
        <v>0</v>
      </c>
      <c r="BF447" s="194">
        <f>IF(N447="snížená",J447,0)</f>
        <v>0</v>
      </c>
      <c r="BG447" s="194">
        <f>IF(N447="zákl. přenesená",J447,0)</f>
        <v>0</v>
      </c>
      <c r="BH447" s="194">
        <f>IF(N447="sníž. přenesená",J447,0)</f>
        <v>0</v>
      </c>
      <c r="BI447" s="194">
        <f>IF(N447="nulová",J447,0)</f>
        <v>0</v>
      </c>
      <c r="BJ447" s="17" t="s">
        <v>81</v>
      </c>
      <c r="BK447" s="194">
        <f>ROUND(I447*H447,2)</f>
        <v>0</v>
      </c>
      <c r="BL447" s="17" t="s">
        <v>205</v>
      </c>
      <c r="BM447" s="193" t="s">
        <v>475</v>
      </c>
    </row>
    <row r="448" spans="1:65" s="2" customFormat="1" ht="11.25">
      <c r="A448" s="34"/>
      <c r="B448" s="35"/>
      <c r="C448" s="36"/>
      <c r="D448" s="195" t="s">
        <v>137</v>
      </c>
      <c r="E448" s="36"/>
      <c r="F448" s="196" t="s">
        <v>474</v>
      </c>
      <c r="G448" s="36"/>
      <c r="H448" s="36"/>
      <c r="I448" s="197"/>
      <c r="J448" s="36"/>
      <c r="K448" s="36"/>
      <c r="L448" s="39"/>
      <c r="M448" s="198"/>
      <c r="N448" s="199"/>
      <c r="O448" s="71"/>
      <c r="P448" s="71"/>
      <c r="Q448" s="71"/>
      <c r="R448" s="71"/>
      <c r="S448" s="71"/>
      <c r="T448" s="72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137</v>
      </c>
      <c r="AU448" s="17" t="s">
        <v>83</v>
      </c>
    </row>
    <row r="449" spans="1:65" s="2" customFormat="1" ht="11.25">
      <c r="A449" s="34"/>
      <c r="B449" s="35"/>
      <c r="C449" s="36"/>
      <c r="D449" s="200" t="s">
        <v>139</v>
      </c>
      <c r="E449" s="36"/>
      <c r="F449" s="201" t="s">
        <v>476</v>
      </c>
      <c r="G449" s="36"/>
      <c r="H449" s="36"/>
      <c r="I449" s="197"/>
      <c r="J449" s="36"/>
      <c r="K449" s="36"/>
      <c r="L449" s="39"/>
      <c r="M449" s="198"/>
      <c r="N449" s="199"/>
      <c r="O449" s="71"/>
      <c r="P449" s="71"/>
      <c r="Q449" s="71"/>
      <c r="R449" s="71"/>
      <c r="S449" s="71"/>
      <c r="T449" s="72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7" t="s">
        <v>139</v>
      </c>
      <c r="AU449" s="17" t="s">
        <v>83</v>
      </c>
    </row>
    <row r="450" spans="1:65" s="13" customFormat="1" ht="11.25">
      <c r="B450" s="202"/>
      <c r="C450" s="203"/>
      <c r="D450" s="195" t="s">
        <v>141</v>
      </c>
      <c r="E450" s="204" t="s">
        <v>1</v>
      </c>
      <c r="F450" s="205" t="s">
        <v>149</v>
      </c>
      <c r="G450" s="203"/>
      <c r="H450" s="206">
        <v>3</v>
      </c>
      <c r="I450" s="207"/>
      <c r="J450" s="203"/>
      <c r="K450" s="203"/>
      <c r="L450" s="208"/>
      <c r="M450" s="209"/>
      <c r="N450" s="210"/>
      <c r="O450" s="210"/>
      <c r="P450" s="210"/>
      <c r="Q450" s="210"/>
      <c r="R450" s="210"/>
      <c r="S450" s="210"/>
      <c r="T450" s="211"/>
      <c r="AT450" s="212" t="s">
        <v>141</v>
      </c>
      <c r="AU450" s="212" t="s">
        <v>83</v>
      </c>
      <c r="AV450" s="13" t="s">
        <v>83</v>
      </c>
      <c r="AW450" s="13" t="s">
        <v>30</v>
      </c>
      <c r="AX450" s="13" t="s">
        <v>73</v>
      </c>
      <c r="AY450" s="212" t="s">
        <v>128</v>
      </c>
    </row>
    <row r="451" spans="1:65" s="14" customFormat="1" ht="11.25">
      <c r="B451" s="213"/>
      <c r="C451" s="214"/>
      <c r="D451" s="195" t="s">
        <v>141</v>
      </c>
      <c r="E451" s="215" t="s">
        <v>1</v>
      </c>
      <c r="F451" s="216" t="s">
        <v>143</v>
      </c>
      <c r="G451" s="214"/>
      <c r="H451" s="217">
        <v>3</v>
      </c>
      <c r="I451" s="218"/>
      <c r="J451" s="214"/>
      <c r="K451" s="214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141</v>
      </c>
      <c r="AU451" s="223" t="s">
        <v>83</v>
      </c>
      <c r="AV451" s="14" t="s">
        <v>135</v>
      </c>
      <c r="AW451" s="14" t="s">
        <v>30</v>
      </c>
      <c r="AX451" s="14" t="s">
        <v>81</v>
      </c>
      <c r="AY451" s="223" t="s">
        <v>128</v>
      </c>
    </row>
    <row r="452" spans="1:65" s="2" customFormat="1" ht="24.2" customHeight="1">
      <c r="A452" s="34"/>
      <c r="B452" s="35"/>
      <c r="C452" s="182" t="s">
        <v>477</v>
      </c>
      <c r="D452" s="182" t="s">
        <v>130</v>
      </c>
      <c r="E452" s="183" t="s">
        <v>478</v>
      </c>
      <c r="F452" s="184" t="s">
        <v>479</v>
      </c>
      <c r="G452" s="185" t="s">
        <v>217</v>
      </c>
      <c r="H452" s="186">
        <v>94</v>
      </c>
      <c r="I452" s="187"/>
      <c r="J452" s="188">
        <f>ROUND(I452*H452,2)</f>
        <v>0</v>
      </c>
      <c r="K452" s="184" t="s">
        <v>134</v>
      </c>
      <c r="L452" s="39"/>
      <c r="M452" s="189" t="s">
        <v>1</v>
      </c>
      <c r="N452" s="190" t="s">
        <v>38</v>
      </c>
      <c r="O452" s="71"/>
      <c r="P452" s="191">
        <f>O452*H452</f>
        <v>0</v>
      </c>
      <c r="Q452" s="191">
        <v>0</v>
      </c>
      <c r="R452" s="191">
        <f>Q452*H452</f>
        <v>0</v>
      </c>
      <c r="S452" s="191">
        <v>2.2000000000000001E-4</v>
      </c>
      <c r="T452" s="192">
        <f>S452*H452</f>
        <v>2.068E-2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3" t="s">
        <v>205</v>
      </c>
      <c r="AT452" s="193" t="s">
        <v>130</v>
      </c>
      <c r="AU452" s="193" t="s">
        <v>83</v>
      </c>
      <c r="AY452" s="17" t="s">
        <v>128</v>
      </c>
      <c r="BE452" s="194">
        <f>IF(N452="základní",J452,0)</f>
        <v>0</v>
      </c>
      <c r="BF452" s="194">
        <f>IF(N452="snížená",J452,0)</f>
        <v>0</v>
      </c>
      <c r="BG452" s="194">
        <f>IF(N452="zákl. přenesená",J452,0)</f>
        <v>0</v>
      </c>
      <c r="BH452" s="194">
        <f>IF(N452="sníž. přenesená",J452,0)</f>
        <v>0</v>
      </c>
      <c r="BI452" s="194">
        <f>IF(N452="nulová",J452,0)</f>
        <v>0</v>
      </c>
      <c r="BJ452" s="17" t="s">
        <v>81</v>
      </c>
      <c r="BK452" s="194">
        <f>ROUND(I452*H452,2)</f>
        <v>0</v>
      </c>
      <c r="BL452" s="17" t="s">
        <v>205</v>
      </c>
      <c r="BM452" s="193" t="s">
        <v>480</v>
      </c>
    </row>
    <row r="453" spans="1:65" s="2" customFormat="1" ht="19.5">
      <c r="A453" s="34"/>
      <c r="B453" s="35"/>
      <c r="C453" s="36"/>
      <c r="D453" s="195" t="s">
        <v>137</v>
      </c>
      <c r="E453" s="36"/>
      <c r="F453" s="196" t="s">
        <v>479</v>
      </c>
      <c r="G453" s="36"/>
      <c r="H453" s="36"/>
      <c r="I453" s="197"/>
      <c r="J453" s="36"/>
      <c r="K453" s="36"/>
      <c r="L453" s="39"/>
      <c r="M453" s="198"/>
      <c r="N453" s="199"/>
      <c r="O453" s="71"/>
      <c r="P453" s="71"/>
      <c r="Q453" s="71"/>
      <c r="R453" s="71"/>
      <c r="S453" s="71"/>
      <c r="T453" s="72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7" t="s">
        <v>137</v>
      </c>
      <c r="AU453" s="17" t="s">
        <v>83</v>
      </c>
    </row>
    <row r="454" spans="1:65" s="2" customFormat="1" ht="11.25">
      <c r="A454" s="34"/>
      <c r="B454" s="35"/>
      <c r="C454" s="36"/>
      <c r="D454" s="200" t="s">
        <v>139</v>
      </c>
      <c r="E454" s="36"/>
      <c r="F454" s="201" t="s">
        <v>481</v>
      </c>
      <c r="G454" s="36"/>
      <c r="H454" s="36"/>
      <c r="I454" s="197"/>
      <c r="J454" s="36"/>
      <c r="K454" s="36"/>
      <c r="L454" s="39"/>
      <c r="M454" s="198"/>
      <c r="N454" s="199"/>
      <c r="O454" s="71"/>
      <c r="P454" s="71"/>
      <c r="Q454" s="71"/>
      <c r="R454" s="71"/>
      <c r="S454" s="71"/>
      <c r="T454" s="72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139</v>
      </c>
      <c r="AU454" s="17" t="s">
        <v>83</v>
      </c>
    </row>
    <row r="455" spans="1:65" s="13" customFormat="1" ht="11.25">
      <c r="B455" s="202"/>
      <c r="C455" s="203"/>
      <c r="D455" s="195" t="s">
        <v>141</v>
      </c>
      <c r="E455" s="204" t="s">
        <v>1</v>
      </c>
      <c r="F455" s="205" t="s">
        <v>446</v>
      </c>
      <c r="G455" s="203"/>
      <c r="H455" s="206">
        <v>94</v>
      </c>
      <c r="I455" s="207"/>
      <c r="J455" s="203"/>
      <c r="K455" s="203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141</v>
      </c>
      <c r="AU455" s="212" t="s">
        <v>83</v>
      </c>
      <c r="AV455" s="13" t="s">
        <v>83</v>
      </c>
      <c r="AW455" s="13" t="s">
        <v>30</v>
      </c>
      <c r="AX455" s="13" t="s">
        <v>73</v>
      </c>
      <c r="AY455" s="212" t="s">
        <v>128</v>
      </c>
    </row>
    <row r="456" spans="1:65" s="14" customFormat="1" ht="11.25">
      <c r="B456" s="213"/>
      <c r="C456" s="214"/>
      <c r="D456" s="195" t="s">
        <v>141</v>
      </c>
      <c r="E456" s="215" t="s">
        <v>1</v>
      </c>
      <c r="F456" s="216" t="s">
        <v>143</v>
      </c>
      <c r="G456" s="214"/>
      <c r="H456" s="217">
        <v>94</v>
      </c>
      <c r="I456" s="218"/>
      <c r="J456" s="214"/>
      <c r="K456" s="214"/>
      <c r="L456" s="219"/>
      <c r="M456" s="220"/>
      <c r="N456" s="221"/>
      <c r="O456" s="221"/>
      <c r="P456" s="221"/>
      <c r="Q456" s="221"/>
      <c r="R456" s="221"/>
      <c r="S456" s="221"/>
      <c r="T456" s="222"/>
      <c r="AT456" s="223" t="s">
        <v>141</v>
      </c>
      <c r="AU456" s="223" t="s">
        <v>83</v>
      </c>
      <c r="AV456" s="14" t="s">
        <v>135</v>
      </c>
      <c r="AW456" s="14" t="s">
        <v>30</v>
      </c>
      <c r="AX456" s="14" t="s">
        <v>81</v>
      </c>
      <c r="AY456" s="223" t="s">
        <v>128</v>
      </c>
    </row>
    <row r="457" spans="1:65" s="2" customFormat="1" ht="24.2" customHeight="1">
      <c r="A457" s="34"/>
      <c r="B457" s="35"/>
      <c r="C457" s="182" t="s">
        <v>334</v>
      </c>
      <c r="D457" s="182" t="s">
        <v>130</v>
      </c>
      <c r="E457" s="183" t="s">
        <v>482</v>
      </c>
      <c r="F457" s="184" t="s">
        <v>483</v>
      </c>
      <c r="G457" s="185" t="s">
        <v>396</v>
      </c>
      <c r="H457" s="186">
        <v>40</v>
      </c>
      <c r="I457" s="187"/>
      <c r="J457" s="188">
        <f>ROUND(I457*H457,2)</f>
        <v>0</v>
      </c>
      <c r="K457" s="184" t="s">
        <v>134</v>
      </c>
      <c r="L457" s="39"/>
      <c r="M457" s="189" t="s">
        <v>1</v>
      </c>
      <c r="N457" s="190" t="s">
        <v>38</v>
      </c>
      <c r="O457" s="71"/>
      <c r="P457" s="191">
        <f>O457*H457</f>
        <v>0</v>
      </c>
      <c r="Q457" s="191">
        <v>0</v>
      </c>
      <c r="R457" s="191">
        <f>Q457*H457</f>
        <v>0</v>
      </c>
      <c r="S457" s="191">
        <v>1.67E-3</v>
      </c>
      <c r="T457" s="192">
        <f>S457*H457</f>
        <v>6.6799999999999998E-2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3" t="s">
        <v>205</v>
      </c>
      <c r="AT457" s="193" t="s">
        <v>130</v>
      </c>
      <c r="AU457" s="193" t="s">
        <v>83</v>
      </c>
      <c r="AY457" s="17" t="s">
        <v>128</v>
      </c>
      <c r="BE457" s="194">
        <f>IF(N457="základní",J457,0)</f>
        <v>0</v>
      </c>
      <c r="BF457" s="194">
        <f>IF(N457="snížená",J457,0)</f>
        <v>0</v>
      </c>
      <c r="BG457" s="194">
        <f>IF(N457="zákl. přenesená",J457,0)</f>
        <v>0</v>
      </c>
      <c r="BH457" s="194">
        <f>IF(N457="sníž. přenesená",J457,0)</f>
        <v>0</v>
      </c>
      <c r="BI457" s="194">
        <f>IF(N457="nulová",J457,0)</f>
        <v>0</v>
      </c>
      <c r="BJ457" s="17" t="s">
        <v>81</v>
      </c>
      <c r="BK457" s="194">
        <f>ROUND(I457*H457,2)</f>
        <v>0</v>
      </c>
      <c r="BL457" s="17" t="s">
        <v>205</v>
      </c>
      <c r="BM457" s="193" t="s">
        <v>484</v>
      </c>
    </row>
    <row r="458" spans="1:65" s="2" customFormat="1" ht="11.25">
      <c r="A458" s="34"/>
      <c r="B458" s="35"/>
      <c r="C458" s="36"/>
      <c r="D458" s="195" t="s">
        <v>137</v>
      </c>
      <c r="E458" s="36"/>
      <c r="F458" s="196" t="s">
        <v>483</v>
      </c>
      <c r="G458" s="36"/>
      <c r="H458" s="36"/>
      <c r="I458" s="197"/>
      <c r="J458" s="36"/>
      <c r="K458" s="36"/>
      <c r="L458" s="39"/>
      <c r="M458" s="198"/>
      <c r="N458" s="199"/>
      <c r="O458" s="71"/>
      <c r="P458" s="71"/>
      <c r="Q458" s="71"/>
      <c r="R458" s="71"/>
      <c r="S458" s="71"/>
      <c r="T458" s="72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137</v>
      </c>
      <c r="AU458" s="17" t="s">
        <v>83</v>
      </c>
    </row>
    <row r="459" spans="1:65" s="2" customFormat="1" ht="11.25">
      <c r="A459" s="34"/>
      <c r="B459" s="35"/>
      <c r="C459" s="36"/>
      <c r="D459" s="200" t="s">
        <v>139</v>
      </c>
      <c r="E459" s="36"/>
      <c r="F459" s="201" t="s">
        <v>485</v>
      </c>
      <c r="G459" s="36"/>
      <c r="H459" s="36"/>
      <c r="I459" s="197"/>
      <c r="J459" s="36"/>
      <c r="K459" s="36"/>
      <c r="L459" s="39"/>
      <c r="M459" s="198"/>
      <c r="N459" s="199"/>
      <c r="O459" s="71"/>
      <c r="P459" s="71"/>
      <c r="Q459" s="71"/>
      <c r="R459" s="71"/>
      <c r="S459" s="71"/>
      <c r="T459" s="72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7" t="s">
        <v>139</v>
      </c>
      <c r="AU459" s="17" t="s">
        <v>83</v>
      </c>
    </row>
    <row r="460" spans="1:65" s="13" customFormat="1" ht="11.25">
      <c r="B460" s="202"/>
      <c r="C460" s="203"/>
      <c r="D460" s="195" t="s">
        <v>141</v>
      </c>
      <c r="E460" s="204" t="s">
        <v>1</v>
      </c>
      <c r="F460" s="205" t="s">
        <v>386</v>
      </c>
      <c r="G460" s="203"/>
      <c r="H460" s="206">
        <v>40</v>
      </c>
      <c r="I460" s="207"/>
      <c r="J460" s="203"/>
      <c r="K460" s="203"/>
      <c r="L460" s="208"/>
      <c r="M460" s="209"/>
      <c r="N460" s="210"/>
      <c r="O460" s="210"/>
      <c r="P460" s="210"/>
      <c r="Q460" s="210"/>
      <c r="R460" s="210"/>
      <c r="S460" s="210"/>
      <c r="T460" s="211"/>
      <c r="AT460" s="212" t="s">
        <v>141</v>
      </c>
      <c r="AU460" s="212" t="s">
        <v>83</v>
      </c>
      <c r="AV460" s="13" t="s">
        <v>83</v>
      </c>
      <c r="AW460" s="13" t="s">
        <v>30</v>
      </c>
      <c r="AX460" s="13" t="s">
        <v>73</v>
      </c>
      <c r="AY460" s="212" t="s">
        <v>128</v>
      </c>
    </row>
    <row r="461" spans="1:65" s="14" customFormat="1" ht="11.25">
      <c r="B461" s="213"/>
      <c r="C461" s="214"/>
      <c r="D461" s="195" t="s">
        <v>141</v>
      </c>
      <c r="E461" s="215" t="s">
        <v>1</v>
      </c>
      <c r="F461" s="216" t="s">
        <v>143</v>
      </c>
      <c r="G461" s="214"/>
      <c r="H461" s="217">
        <v>40</v>
      </c>
      <c r="I461" s="218"/>
      <c r="J461" s="214"/>
      <c r="K461" s="214"/>
      <c r="L461" s="219"/>
      <c r="M461" s="220"/>
      <c r="N461" s="221"/>
      <c r="O461" s="221"/>
      <c r="P461" s="221"/>
      <c r="Q461" s="221"/>
      <c r="R461" s="221"/>
      <c r="S461" s="221"/>
      <c r="T461" s="222"/>
      <c r="AT461" s="223" t="s">
        <v>141</v>
      </c>
      <c r="AU461" s="223" t="s">
        <v>83</v>
      </c>
      <c r="AV461" s="14" t="s">
        <v>135</v>
      </c>
      <c r="AW461" s="14" t="s">
        <v>30</v>
      </c>
      <c r="AX461" s="14" t="s">
        <v>81</v>
      </c>
      <c r="AY461" s="223" t="s">
        <v>128</v>
      </c>
    </row>
    <row r="462" spans="1:65" s="2" customFormat="1" ht="21.75" customHeight="1">
      <c r="A462" s="34"/>
      <c r="B462" s="35"/>
      <c r="C462" s="182" t="s">
        <v>486</v>
      </c>
      <c r="D462" s="182" t="s">
        <v>130</v>
      </c>
      <c r="E462" s="183" t="s">
        <v>487</v>
      </c>
      <c r="F462" s="184" t="s">
        <v>488</v>
      </c>
      <c r="G462" s="185" t="s">
        <v>396</v>
      </c>
      <c r="H462" s="186">
        <v>6.6</v>
      </c>
      <c r="I462" s="187"/>
      <c r="J462" s="188">
        <f>ROUND(I462*H462,2)</f>
        <v>0</v>
      </c>
      <c r="K462" s="184" t="s">
        <v>134</v>
      </c>
      <c r="L462" s="39"/>
      <c r="M462" s="189" t="s">
        <v>1</v>
      </c>
      <c r="N462" s="190" t="s">
        <v>38</v>
      </c>
      <c r="O462" s="71"/>
      <c r="P462" s="191">
        <f>O462*H462</f>
        <v>0</v>
      </c>
      <c r="Q462" s="191">
        <v>0</v>
      </c>
      <c r="R462" s="191">
        <f>Q462*H462</f>
        <v>0</v>
      </c>
      <c r="S462" s="191">
        <v>1.75E-3</v>
      </c>
      <c r="T462" s="192">
        <f>S462*H462</f>
        <v>1.155E-2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3" t="s">
        <v>205</v>
      </c>
      <c r="AT462" s="193" t="s">
        <v>130</v>
      </c>
      <c r="AU462" s="193" t="s">
        <v>83</v>
      </c>
      <c r="AY462" s="17" t="s">
        <v>128</v>
      </c>
      <c r="BE462" s="194">
        <f>IF(N462="základní",J462,0)</f>
        <v>0</v>
      </c>
      <c r="BF462" s="194">
        <f>IF(N462="snížená",J462,0)</f>
        <v>0</v>
      </c>
      <c r="BG462" s="194">
        <f>IF(N462="zákl. přenesená",J462,0)</f>
        <v>0</v>
      </c>
      <c r="BH462" s="194">
        <f>IF(N462="sníž. přenesená",J462,0)</f>
        <v>0</v>
      </c>
      <c r="BI462" s="194">
        <f>IF(N462="nulová",J462,0)</f>
        <v>0</v>
      </c>
      <c r="BJ462" s="17" t="s">
        <v>81</v>
      </c>
      <c r="BK462" s="194">
        <f>ROUND(I462*H462,2)</f>
        <v>0</v>
      </c>
      <c r="BL462" s="17" t="s">
        <v>205</v>
      </c>
      <c r="BM462" s="193" t="s">
        <v>489</v>
      </c>
    </row>
    <row r="463" spans="1:65" s="2" customFormat="1" ht="11.25">
      <c r="A463" s="34"/>
      <c r="B463" s="35"/>
      <c r="C463" s="36"/>
      <c r="D463" s="195" t="s">
        <v>137</v>
      </c>
      <c r="E463" s="36"/>
      <c r="F463" s="196" t="s">
        <v>488</v>
      </c>
      <c r="G463" s="36"/>
      <c r="H463" s="36"/>
      <c r="I463" s="197"/>
      <c r="J463" s="36"/>
      <c r="K463" s="36"/>
      <c r="L463" s="39"/>
      <c r="M463" s="198"/>
      <c r="N463" s="199"/>
      <c r="O463" s="71"/>
      <c r="P463" s="71"/>
      <c r="Q463" s="71"/>
      <c r="R463" s="71"/>
      <c r="S463" s="71"/>
      <c r="T463" s="72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7" t="s">
        <v>137</v>
      </c>
      <c r="AU463" s="17" t="s">
        <v>83</v>
      </c>
    </row>
    <row r="464" spans="1:65" s="2" customFormat="1" ht="11.25">
      <c r="A464" s="34"/>
      <c r="B464" s="35"/>
      <c r="C464" s="36"/>
      <c r="D464" s="200" t="s">
        <v>139</v>
      </c>
      <c r="E464" s="36"/>
      <c r="F464" s="201" t="s">
        <v>490</v>
      </c>
      <c r="G464" s="36"/>
      <c r="H464" s="36"/>
      <c r="I464" s="197"/>
      <c r="J464" s="36"/>
      <c r="K464" s="36"/>
      <c r="L464" s="39"/>
      <c r="M464" s="198"/>
      <c r="N464" s="199"/>
      <c r="O464" s="71"/>
      <c r="P464" s="71"/>
      <c r="Q464" s="71"/>
      <c r="R464" s="71"/>
      <c r="S464" s="71"/>
      <c r="T464" s="72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139</v>
      </c>
      <c r="AU464" s="17" t="s">
        <v>83</v>
      </c>
    </row>
    <row r="465" spans="1:65" s="15" customFormat="1" ht="11.25">
      <c r="B465" s="234"/>
      <c r="C465" s="235"/>
      <c r="D465" s="195" t="s">
        <v>141</v>
      </c>
      <c r="E465" s="236" t="s">
        <v>1</v>
      </c>
      <c r="F465" s="237" t="s">
        <v>491</v>
      </c>
      <c r="G465" s="235"/>
      <c r="H465" s="236" t="s">
        <v>1</v>
      </c>
      <c r="I465" s="238"/>
      <c r="J465" s="235"/>
      <c r="K465" s="235"/>
      <c r="L465" s="239"/>
      <c r="M465" s="240"/>
      <c r="N465" s="241"/>
      <c r="O465" s="241"/>
      <c r="P465" s="241"/>
      <c r="Q465" s="241"/>
      <c r="R465" s="241"/>
      <c r="S465" s="241"/>
      <c r="T465" s="242"/>
      <c r="AT465" s="243" t="s">
        <v>141</v>
      </c>
      <c r="AU465" s="243" t="s">
        <v>83</v>
      </c>
      <c r="AV465" s="15" t="s">
        <v>81</v>
      </c>
      <c r="AW465" s="15" t="s">
        <v>30</v>
      </c>
      <c r="AX465" s="15" t="s">
        <v>73</v>
      </c>
      <c r="AY465" s="243" t="s">
        <v>128</v>
      </c>
    </row>
    <row r="466" spans="1:65" s="13" customFormat="1" ht="11.25">
      <c r="B466" s="202"/>
      <c r="C466" s="203"/>
      <c r="D466" s="195" t="s">
        <v>141</v>
      </c>
      <c r="E466" s="204" t="s">
        <v>1</v>
      </c>
      <c r="F466" s="205" t="s">
        <v>492</v>
      </c>
      <c r="G466" s="203"/>
      <c r="H466" s="206">
        <v>6.6</v>
      </c>
      <c r="I466" s="207"/>
      <c r="J466" s="203"/>
      <c r="K466" s="203"/>
      <c r="L466" s="208"/>
      <c r="M466" s="209"/>
      <c r="N466" s="210"/>
      <c r="O466" s="210"/>
      <c r="P466" s="210"/>
      <c r="Q466" s="210"/>
      <c r="R466" s="210"/>
      <c r="S466" s="210"/>
      <c r="T466" s="211"/>
      <c r="AT466" s="212" t="s">
        <v>141</v>
      </c>
      <c r="AU466" s="212" t="s">
        <v>83</v>
      </c>
      <c r="AV466" s="13" t="s">
        <v>83</v>
      </c>
      <c r="AW466" s="13" t="s">
        <v>30</v>
      </c>
      <c r="AX466" s="13" t="s">
        <v>73</v>
      </c>
      <c r="AY466" s="212" t="s">
        <v>128</v>
      </c>
    </row>
    <row r="467" spans="1:65" s="14" customFormat="1" ht="11.25">
      <c r="B467" s="213"/>
      <c r="C467" s="214"/>
      <c r="D467" s="195" t="s">
        <v>141</v>
      </c>
      <c r="E467" s="215" t="s">
        <v>1</v>
      </c>
      <c r="F467" s="216" t="s">
        <v>143</v>
      </c>
      <c r="G467" s="214"/>
      <c r="H467" s="217">
        <v>6.6</v>
      </c>
      <c r="I467" s="218"/>
      <c r="J467" s="214"/>
      <c r="K467" s="214"/>
      <c r="L467" s="219"/>
      <c r="M467" s="220"/>
      <c r="N467" s="221"/>
      <c r="O467" s="221"/>
      <c r="P467" s="221"/>
      <c r="Q467" s="221"/>
      <c r="R467" s="221"/>
      <c r="S467" s="221"/>
      <c r="T467" s="222"/>
      <c r="AT467" s="223" t="s">
        <v>141</v>
      </c>
      <c r="AU467" s="223" t="s">
        <v>83</v>
      </c>
      <c r="AV467" s="14" t="s">
        <v>135</v>
      </c>
      <c r="AW467" s="14" t="s">
        <v>30</v>
      </c>
      <c r="AX467" s="14" t="s">
        <v>81</v>
      </c>
      <c r="AY467" s="223" t="s">
        <v>128</v>
      </c>
    </row>
    <row r="468" spans="1:65" s="2" customFormat="1" ht="24.2" customHeight="1">
      <c r="A468" s="34"/>
      <c r="B468" s="35"/>
      <c r="C468" s="182" t="s">
        <v>343</v>
      </c>
      <c r="D468" s="182" t="s">
        <v>130</v>
      </c>
      <c r="E468" s="183" t="s">
        <v>493</v>
      </c>
      <c r="F468" s="184" t="s">
        <v>494</v>
      </c>
      <c r="G468" s="185" t="s">
        <v>133</v>
      </c>
      <c r="H468" s="186">
        <v>3</v>
      </c>
      <c r="I468" s="187"/>
      <c r="J468" s="188">
        <f>ROUND(I468*H468,2)</f>
        <v>0</v>
      </c>
      <c r="K468" s="184" t="s">
        <v>134</v>
      </c>
      <c r="L468" s="39"/>
      <c r="M468" s="189" t="s">
        <v>1</v>
      </c>
      <c r="N468" s="190" t="s">
        <v>38</v>
      </c>
      <c r="O468" s="71"/>
      <c r="P468" s="191">
        <f>O468*H468</f>
        <v>0</v>
      </c>
      <c r="Q468" s="191">
        <v>0</v>
      </c>
      <c r="R468" s="191">
        <f>Q468*H468</f>
        <v>0</v>
      </c>
      <c r="S468" s="191">
        <v>5.8399999999999997E-3</v>
      </c>
      <c r="T468" s="192">
        <f>S468*H468</f>
        <v>1.7520000000000001E-2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93" t="s">
        <v>205</v>
      </c>
      <c r="AT468" s="193" t="s">
        <v>130</v>
      </c>
      <c r="AU468" s="193" t="s">
        <v>83</v>
      </c>
      <c r="AY468" s="17" t="s">
        <v>128</v>
      </c>
      <c r="BE468" s="194">
        <f>IF(N468="základní",J468,0)</f>
        <v>0</v>
      </c>
      <c r="BF468" s="194">
        <f>IF(N468="snížená",J468,0)</f>
        <v>0</v>
      </c>
      <c r="BG468" s="194">
        <f>IF(N468="zákl. přenesená",J468,0)</f>
        <v>0</v>
      </c>
      <c r="BH468" s="194">
        <f>IF(N468="sníž. přenesená",J468,0)</f>
        <v>0</v>
      </c>
      <c r="BI468" s="194">
        <f>IF(N468="nulová",J468,0)</f>
        <v>0</v>
      </c>
      <c r="BJ468" s="17" t="s">
        <v>81</v>
      </c>
      <c r="BK468" s="194">
        <f>ROUND(I468*H468,2)</f>
        <v>0</v>
      </c>
      <c r="BL468" s="17" t="s">
        <v>205</v>
      </c>
      <c r="BM468" s="193" t="s">
        <v>495</v>
      </c>
    </row>
    <row r="469" spans="1:65" s="2" customFormat="1" ht="19.5">
      <c r="A469" s="34"/>
      <c r="B469" s="35"/>
      <c r="C469" s="36"/>
      <c r="D469" s="195" t="s">
        <v>137</v>
      </c>
      <c r="E469" s="36"/>
      <c r="F469" s="196" t="s">
        <v>494</v>
      </c>
      <c r="G469" s="36"/>
      <c r="H469" s="36"/>
      <c r="I469" s="197"/>
      <c r="J469" s="36"/>
      <c r="K469" s="36"/>
      <c r="L469" s="39"/>
      <c r="M469" s="198"/>
      <c r="N469" s="199"/>
      <c r="O469" s="71"/>
      <c r="P469" s="71"/>
      <c r="Q469" s="71"/>
      <c r="R469" s="71"/>
      <c r="S469" s="71"/>
      <c r="T469" s="72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7" t="s">
        <v>137</v>
      </c>
      <c r="AU469" s="17" t="s">
        <v>83</v>
      </c>
    </row>
    <row r="470" spans="1:65" s="2" customFormat="1" ht="11.25">
      <c r="A470" s="34"/>
      <c r="B470" s="35"/>
      <c r="C470" s="36"/>
      <c r="D470" s="200" t="s">
        <v>139</v>
      </c>
      <c r="E470" s="36"/>
      <c r="F470" s="201" t="s">
        <v>496</v>
      </c>
      <c r="G470" s="36"/>
      <c r="H470" s="36"/>
      <c r="I470" s="197"/>
      <c r="J470" s="36"/>
      <c r="K470" s="36"/>
      <c r="L470" s="39"/>
      <c r="M470" s="198"/>
      <c r="N470" s="199"/>
      <c r="O470" s="71"/>
      <c r="P470" s="71"/>
      <c r="Q470" s="71"/>
      <c r="R470" s="71"/>
      <c r="S470" s="71"/>
      <c r="T470" s="72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139</v>
      </c>
      <c r="AU470" s="17" t="s">
        <v>83</v>
      </c>
    </row>
    <row r="471" spans="1:65" s="13" customFormat="1" ht="11.25">
      <c r="B471" s="202"/>
      <c r="C471" s="203"/>
      <c r="D471" s="195" t="s">
        <v>141</v>
      </c>
      <c r="E471" s="204" t="s">
        <v>1</v>
      </c>
      <c r="F471" s="205" t="s">
        <v>497</v>
      </c>
      <c r="G471" s="203"/>
      <c r="H471" s="206">
        <v>3</v>
      </c>
      <c r="I471" s="207"/>
      <c r="J471" s="203"/>
      <c r="K471" s="203"/>
      <c r="L471" s="208"/>
      <c r="M471" s="209"/>
      <c r="N471" s="210"/>
      <c r="O471" s="210"/>
      <c r="P471" s="210"/>
      <c r="Q471" s="210"/>
      <c r="R471" s="210"/>
      <c r="S471" s="210"/>
      <c r="T471" s="211"/>
      <c r="AT471" s="212" t="s">
        <v>141</v>
      </c>
      <c r="AU471" s="212" t="s">
        <v>83</v>
      </c>
      <c r="AV471" s="13" t="s">
        <v>83</v>
      </c>
      <c r="AW471" s="13" t="s">
        <v>30</v>
      </c>
      <c r="AX471" s="13" t="s">
        <v>73</v>
      </c>
      <c r="AY471" s="212" t="s">
        <v>128</v>
      </c>
    </row>
    <row r="472" spans="1:65" s="14" customFormat="1" ht="11.25">
      <c r="B472" s="213"/>
      <c r="C472" s="214"/>
      <c r="D472" s="195" t="s">
        <v>141</v>
      </c>
      <c r="E472" s="215" t="s">
        <v>1</v>
      </c>
      <c r="F472" s="216" t="s">
        <v>143</v>
      </c>
      <c r="G472" s="214"/>
      <c r="H472" s="217">
        <v>3</v>
      </c>
      <c r="I472" s="218"/>
      <c r="J472" s="214"/>
      <c r="K472" s="214"/>
      <c r="L472" s="219"/>
      <c r="M472" s="220"/>
      <c r="N472" s="221"/>
      <c r="O472" s="221"/>
      <c r="P472" s="221"/>
      <c r="Q472" s="221"/>
      <c r="R472" s="221"/>
      <c r="S472" s="221"/>
      <c r="T472" s="222"/>
      <c r="AT472" s="223" t="s">
        <v>141</v>
      </c>
      <c r="AU472" s="223" t="s">
        <v>83</v>
      </c>
      <c r="AV472" s="14" t="s">
        <v>135</v>
      </c>
      <c r="AW472" s="14" t="s">
        <v>30</v>
      </c>
      <c r="AX472" s="14" t="s">
        <v>81</v>
      </c>
      <c r="AY472" s="223" t="s">
        <v>128</v>
      </c>
    </row>
    <row r="473" spans="1:65" s="2" customFormat="1" ht="24.2" customHeight="1">
      <c r="A473" s="34"/>
      <c r="B473" s="35"/>
      <c r="C473" s="182" t="s">
        <v>498</v>
      </c>
      <c r="D473" s="182" t="s">
        <v>130</v>
      </c>
      <c r="E473" s="183" t="s">
        <v>499</v>
      </c>
      <c r="F473" s="184" t="s">
        <v>500</v>
      </c>
      <c r="G473" s="185" t="s">
        <v>217</v>
      </c>
      <c r="H473" s="186">
        <v>4</v>
      </c>
      <c r="I473" s="187"/>
      <c r="J473" s="188">
        <f>ROUND(I473*H473,2)</f>
        <v>0</v>
      </c>
      <c r="K473" s="184" t="s">
        <v>134</v>
      </c>
      <c r="L473" s="39"/>
      <c r="M473" s="189" t="s">
        <v>1</v>
      </c>
      <c r="N473" s="190" t="s">
        <v>38</v>
      </c>
      <c r="O473" s="71"/>
      <c r="P473" s="191">
        <f>O473*H473</f>
        <v>0</v>
      </c>
      <c r="Q473" s="191">
        <v>0</v>
      </c>
      <c r="R473" s="191">
        <f>Q473*H473</f>
        <v>0</v>
      </c>
      <c r="S473" s="191">
        <v>2.2000000000000001E-4</v>
      </c>
      <c r="T473" s="192">
        <f>S473*H473</f>
        <v>8.8000000000000003E-4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3" t="s">
        <v>205</v>
      </c>
      <c r="AT473" s="193" t="s">
        <v>130</v>
      </c>
      <c r="AU473" s="193" t="s">
        <v>83</v>
      </c>
      <c r="AY473" s="17" t="s">
        <v>128</v>
      </c>
      <c r="BE473" s="194">
        <f>IF(N473="základní",J473,0)</f>
        <v>0</v>
      </c>
      <c r="BF473" s="194">
        <f>IF(N473="snížená",J473,0)</f>
        <v>0</v>
      </c>
      <c r="BG473" s="194">
        <f>IF(N473="zákl. přenesená",J473,0)</f>
        <v>0</v>
      </c>
      <c r="BH473" s="194">
        <f>IF(N473="sníž. přenesená",J473,0)</f>
        <v>0</v>
      </c>
      <c r="BI473" s="194">
        <f>IF(N473="nulová",J473,0)</f>
        <v>0</v>
      </c>
      <c r="BJ473" s="17" t="s">
        <v>81</v>
      </c>
      <c r="BK473" s="194">
        <f>ROUND(I473*H473,2)</f>
        <v>0</v>
      </c>
      <c r="BL473" s="17" t="s">
        <v>205</v>
      </c>
      <c r="BM473" s="193" t="s">
        <v>501</v>
      </c>
    </row>
    <row r="474" spans="1:65" s="2" customFormat="1" ht="19.5">
      <c r="A474" s="34"/>
      <c r="B474" s="35"/>
      <c r="C474" s="36"/>
      <c r="D474" s="195" t="s">
        <v>137</v>
      </c>
      <c r="E474" s="36"/>
      <c r="F474" s="196" t="s">
        <v>500</v>
      </c>
      <c r="G474" s="36"/>
      <c r="H474" s="36"/>
      <c r="I474" s="197"/>
      <c r="J474" s="36"/>
      <c r="K474" s="36"/>
      <c r="L474" s="39"/>
      <c r="M474" s="198"/>
      <c r="N474" s="199"/>
      <c r="O474" s="71"/>
      <c r="P474" s="71"/>
      <c r="Q474" s="71"/>
      <c r="R474" s="71"/>
      <c r="S474" s="71"/>
      <c r="T474" s="72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7" t="s">
        <v>137</v>
      </c>
      <c r="AU474" s="17" t="s">
        <v>83</v>
      </c>
    </row>
    <row r="475" spans="1:65" s="2" customFormat="1" ht="11.25">
      <c r="A475" s="34"/>
      <c r="B475" s="35"/>
      <c r="C475" s="36"/>
      <c r="D475" s="200" t="s">
        <v>139</v>
      </c>
      <c r="E475" s="36"/>
      <c r="F475" s="201" t="s">
        <v>502</v>
      </c>
      <c r="G475" s="36"/>
      <c r="H475" s="36"/>
      <c r="I475" s="197"/>
      <c r="J475" s="36"/>
      <c r="K475" s="36"/>
      <c r="L475" s="39"/>
      <c r="M475" s="198"/>
      <c r="N475" s="199"/>
      <c r="O475" s="71"/>
      <c r="P475" s="71"/>
      <c r="Q475" s="71"/>
      <c r="R475" s="71"/>
      <c r="S475" s="71"/>
      <c r="T475" s="72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139</v>
      </c>
      <c r="AU475" s="17" t="s">
        <v>83</v>
      </c>
    </row>
    <row r="476" spans="1:65" s="13" customFormat="1" ht="11.25">
      <c r="B476" s="202"/>
      <c r="C476" s="203"/>
      <c r="D476" s="195" t="s">
        <v>141</v>
      </c>
      <c r="E476" s="204" t="s">
        <v>1</v>
      </c>
      <c r="F476" s="205" t="s">
        <v>135</v>
      </c>
      <c r="G476" s="203"/>
      <c r="H476" s="206">
        <v>4</v>
      </c>
      <c r="I476" s="207"/>
      <c r="J476" s="203"/>
      <c r="K476" s="203"/>
      <c r="L476" s="208"/>
      <c r="M476" s="209"/>
      <c r="N476" s="210"/>
      <c r="O476" s="210"/>
      <c r="P476" s="210"/>
      <c r="Q476" s="210"/>
      <c r="R476" s="210"/>
      <c r="S476" s="210"/>
      <c r="T476" s="211"/>
      <c r="AT476" s="212" t="s">
        <v>141</v>
      </c>
      <c r="AU476" s="212" t="s">
        <v>83</v>
      </c>
      <c r="AV476" s="13" t="s">
        <v>83</v>
      </c>
      <c r="AW476" s="13" t="s">
        <v>30</v>
      </c>
      <c r="AX476" s="13" t="s">
        <v>73</v>
      </c>
      <c r="AY476" s="212" t="s">
        <v>128</v>
      </c>
    </row>
    <row r="477" spans="1:65" s="14" customFormat="1" ht="11.25">
      <c r="B477" s="213"/>
      <c r="C477" s="214"/>
      <c r="D477" s="195" t="s">
        <v>141</v>
      </c>
      <c r="E477" s="215" t="s">
        <v>1</v>
      </c>
      <c r="F477" s="216" t="s">
        <v>143</v>
      </c>
      <c r="G477" s="214"/>
      <c r="H477" s="217">
        <v>4</v>
      </c>
      <c r="I477" s="218"/>
      <c r="J477" s="214"/>
      <c r="K477" s="214"/>
      <c r="L477" s="219"/>
      <c r="M477" s="220"/>
      <c r="N477" s="221"/>
      <c r="O477" s="221"/>
      <c r="P477" s="221"/>
      <c r="Q477" s="221"/>
      <c r="R477" s="221"/>
      <c r="S477" s="221"/>
      <c r="T477" s="222"/>
      <c r="AT477" s="223" t="s">
        <v>141</v>
      </c>
      <c r="AU477" s="223" t="s">
        <v>83</v>
      </c>
      <c r="AV477" s="14" t="s">
        <v>135</v>
      </c>
      <c r="AW477" s="14" t="s">
        <v>30</v>
      </c>
      <c r="AX477" s="14" t="s">
        <v>81</v>
      </c>
      <c r="AY477" s="223" t="s">
        <v>128</v>
      </c>
    </row>
    <row r="478" spans="1:65" s="2" customFormat="1" ht="24.2" customHeight="1">
      <c r="A478" s="34"/>
      <c r="B478" s="35"/>
      <c r="C478" s="182" t="s">
        <v>349</v>
      </c>
      <c r="D478" s="182" t="s">
        <v>130</v>
      </c>
      <c r="E478" s="183" t="s">
        <v>503</v>
      </c>
      <c r="F478" s="184" t="s">
        <v>504</v>
      </c>
      <c r="G478" s="185" t="s">
        <v>396</v>
      </c>
      <c r="H478" s="186">
        <v>92.9</v>
      </c>
      <c r="I478" s="187"/>
      <c r="J478" s="188">
        <f>ROUND(I478*H478,2)</f>
        <v>0</v>
      </c>
      <c r="K478" s="184" t="s">
        <v>134</v>
      </c>
      <c r="L478" s="39"/>
      <c r="M478" s="189" t="s">
        <v>1</v>
      </c>
      <c r="N478" s="190" t="s">
        <v>38</v>
      </c>
      <c r="O478" s="71"/>
      <c r="P478" s="191">
        <f>O478*H478</f>
        <v>0</v>
      </c>
      <c r="Q478" s="191">
        <v>0</v>
      </c>
      <c r="R478" s="191">
        <f>Q478*H478</f>
        <v>0</v>
      </c>
      <c r="S478" s="191">
        <v>2.5999999999999999E-3</v>
      </c>
      <c r="T478" s="192">
        <f>S478*H478</f>
        <v>0.24154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93" t="s">
        <v>205</v>
      </c>
      <c r="AT478" s="193" t="s">
        <v>130</v>
      </c>
      <c r="AU478" s="193" t="s">
        <v>83</v>
      </c>
      <c r="AY478" s="17" t="s">
        <v>128</v>
      </c>
      <c r="BE478" s="194">
        <f>IF(N478="základní",J478,0)</f>
        <v>0</v>
      </c>
      <c r="BF478" s="194">
        <f>IF(N478="snížená",J478,0)</f>
        <v>0</v>
      </c>
      <c r="BG478" s="194">
        <f>IF(N478="zákl. přenesená",J478,0)</f>
        <v>0</v>
      </c>
      <c r="BH478" s="194">
        <f>IF(N478="sníž. přenesená",J478,0)</f>
        <v>0</v>
      </c>
      <c r="BI478" s="194">
        <f>IF(N478="nulová",J478,0)</f>
        <v>0</v>
      </c>
      <c r="BJ478" s="17" t="s">
        <v>81</v>
      </c>
      <c r="BK478" s="194">
        <f>ROUND(I478*H478,2)</f>
        <v>0</v>
      </c>
      <c r="BL478" s="17" t="s">
        <v>205</v>
      </c>
      <c r="BM478" s="193" t="s">
        <v>505</v>
      </c>
    </row>
    <row r="479" spans="1:65" s="2" customFormat="1" ht="11.25">
      <c r="A479" s="34"/>
      <c r="B479" s="35"/>
      <c r="C479" s="36"/>
      <c r="D479" s="195" t="s">
        <v>137</v>
      </c>
      <c r="E479" s="36"/>
      <c r="F479" s="196" t="s">
        <v>504</v>
      </c>
      <c r="G479" s="36"/>
      <c r="H479" s="36"/>
      <c r="I479" s="197"/>
      <c r="J479" s="36"/>
      <c r="K479" s="36"/>
      <c r="L479" s="39"/>
      <c r="M479" s="198"/>
      <c r="N479" s="199"/>
      <c r="O479" s="71"/>
      <c r="P479" s="71"/>
      <c r="Q479" s="71"/>
      <c r="R479" s="71"/>
      <c r="S479" s="71"/>
      <c r="T479" s="72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7" t="s">
        <v>137</v>
      </c>
      <c r="AU479" s="17" t="s">
        <v>83</v>
      </c>
    </row>
    <row r="480" spans="1:65" s="2" customFormat="1" ht="11.25">
      <c r="A480" s="34"/>
      <c r="B480" s="35"/>
      <c r="C480" s="36"/>
      <c r="D480" s="200" t="s">
        <v>139</v>
      </c>
      <c r="E480" s="36"/>
      <c r="F480" s="201" t="s">
        <v>506</v>
      </c>
      <c r="G480" s="36"/>
      <c r="H480" s="36"/>
      <c r="I480" s="197"/>
      <c r="J480" s="36"/>
      <c r="K480" s="36"/>
      <c r="L480" s="39"/>
      <c r="M480" s="198"/>
      <c r="N480" s="199"/>
      <c r="O480" s="71"/>
      <c r="P480" s="71"/>
      <c r="Q480" s="71"/>
      <c r="R480" s="71"/>
      <c r="S480" s="71"/>
      <c r="T480" s="72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139</v>
      </c>
      <c r="AU480" s="17" t="s">
        <v>83</v>
      </c>
    </row>
    <row r="481" spans="1:65" s="15" customFormat="1" ht="11.25">
      <c r="B481" s="234"/>
      <c r="C481" s="235"/>
      <c r="D481" s="195" t="s">
        <v>141</v>
      </c>
      <c r="E481" s="236" t="s">
        <v>1</v>
      </c>
      <c r="F481" s="237" t="s">
        <v>160</v>
      </c>
      <c r="G481" s="235"/>
      <c r="H481" s="236" t="s">
        <v>1</v>
      </c>
      <c r="I481" s="238"/>
      <c r="J481" s="235"/>
      <c r="K481" s="235"/>
      <c r="L481" s="239"/>
      <c r="M481" s="240"/>
      <c r="N481" s="241"/>
      <c r="O481" s="241"/>
      <c r="P481" s="241"/>
      <c r="Q481" s="241"/>
      <c r="R481" s="241"/>
      <c r="S481" s="241"/>
      <c r="T481" s="242"/>
      <c r="AT481" s="243" t="s">
        <v>141</v>
      </c>
      <c r="AU481" s="243" t="s">
        <v>83</v>
      </c>
      <c r="AV481" s="15" t="s">
        <v>81</v>
      </c>
      <c r="AW481" s="15" t="s">
        <v>30</v>
      </c>
      <c r="AX481" s="15" t="s">
        <v>73</v>
      </c>
      <c r="AY481" s="243" t="s">
        <v>128</v>
      </c>
    </row>
    <row r="482" spans="1:65" s="13" customFormat="1" ht="11.25">
      <c r="B482" s="202"/>
      <c r="C482" s="203"/>
      <c r="D482" s="195" t="s">
        <v>141</v>
      </c>
      <c r="E482" s="204" t="s">
        <v>1</v>
      </c>
      <c r="F482" s="205" t="s">
        <v>449</v>
      </c>
      <c r="G482" s="203"/>
      <c r="H482" s="206">
        <v>63.2</v>
      </c>
      <c r="I482" s="207"/>
      <c r="J482" s="203"/>
      <c r="K482" s="203"/>
      <c r="L482" s="208"/>
      <c r="M482" s="209"/>
      <c r="N482" s="210"/>
      <c r="O482" s="210"/>
      <c r="P482" s="210"/>
      <c r="Q482" s="210"/>
      <c r="R482" s="210"/>
      <c r="S482" s="210"/>
      <c r="T482" s="211"/>
      <c r="AT482" s="212" t="s">
        <v>141</v>
      </c>
      <c r="AU482" s="212" t="s">
        <v>83</v>
      </c>
      <c r="AV482" s="13" t="s">
        <v>83</v>
      </c>
      <c r="AW482" s="13" t="s">
        <v>30</v>
      </c>
      <c r="AX482" s="13" t="s">
        <v>73</v>
      </c>
      <c r="AY482" s="212" t="s">
        <v>128</v>
      </c>
    </row>
    <row r="483" spans="1:65" s="13" customFormat="1" ht="11.25">
      <c r="B483" s="202"/>
      <c r="C483" s="203"/>
      <c r="D483" s="195" t="s">
        <v>141</v>
      </c>
      <c r="E483" s="204" t="s">
        <v>1</v>
      </c>
      <c r="F483" s="205" t="s">
        <v>507</v>
      </c>
      <c r="G483" s="203"/>
      <c r="H483" s="206">
        <v>15.2</v>
      </c>
      <c r="I483" s="207"/>
      <c r="J483" s="203"/>
      <c r="K483" s="203"/>
      <c r="L483" s="208"/>
      <c r="M483" s="209"/>
      <c r="N483" s="210"/>
      <c r="O483" s="210"/>
      <c r="P483" s="210"/>
      <c r="Q483" s="210"/>
      <c r="R483" s="210"/>
      <c r="S483" s="210"/>
      <c r="T483" s="211"/>
      <c r="AT483" s="212" t="s">
        <v>141</v>
      </c>
      <c r="AU483" s="212" t="s">
        <v>83</v>
      </c>
      <c r="AV483" s="13" t="s">
        <v>83</v>
      </c>
      <c r="AW483" s="13" t="s">
        <v>30</v>
      </c>
      <c r="AX483" s="13" t="s">
        <v>73</v>
      </c>
      <c r="AY483" s="212" t="s">
        <v>128</v>
      </c>
    </row>
    <row r="484" spans="1:65" s="15" customFormat="1" ht="11.25">
      <c r="B484" s="234"/>
      <c r="C484" s="235"/>
      <c r="D484" s="195" t="s">
        <v>141</v>
      </c>
      <c r="E484" s="236" t="s">
        <v>1</v>
      </c>
      <c r="F484" s="237" t="s">
        <v>162</v>
      </c>
      <c r="G484" s="235"/>
      <c r="H484" s="236" t="s">
        <v>1</v>
      </c>
      <c r="I484" s="238"/>
      <c r="J484" s="235"/>
      <c r="K484" s="235"/>
      <c r="L484" s="239"/>
      <c r="M484" s="240"/>
      <c r="N484" s="241"/>
      <c r="O484" s="241"/>
      <c r="P484" s="241"/>
      <c r="Q484" s="241"/>
      <c r="R484" s="241"/>
      <c r="S484" s="241"/>
      <c r="T484" s="242"/>
      <c r="AT484" s="243" t="s">
        <v>141</v>
      </c>
      <c r="AU484" s="243" t="s">
        <v>83</v>
      </c>
      <c r="AV484" s="15" t="s">
        <v>81</v>
      </c>
      <c r="AW484" s="15" t="s">
        <v>30</v>
      </c>
      <c r="AX484" s="15" t="s">
        <v>73</v>
      </c>
      <c r="AY484" s="243" t="s">
        <v>128</v>
      </c>
    </row>
    <row r="485" spans="1:65" s="13" customFormat="1" ht="11.25">
      <c r="B485" s="202"/>
      <c r="C485" s="203"/>
      <c r="D485" s="195" t="s">
        <v>141</v>
      </c>
      <c r="E485" s="204" t="s">
        <v>1</v>
      </c>
      <c r="F485" s="205" t="s">
        <v>508</v>
      </c>
      <c r="G485" s="203"/>
      <c r="H485" s="206">
        <v>8.6</v>
      </c>
      <c r="I485" s="207"/>
      <c r="J485" s="203"/>
      <c r="K485" s="203"/>
      <c r="L485" s="208"/>
      <c r="M485" s="209"/>
      <c r="N485" s="210"/>
      <c r="O485" s="210"/>
      <c r="P485" s="210"/>
      <c r="Q485" s="210"/>
      <c r="R485" s="210"/>
      <c r="S485" s="210"/>
      <c r="T485" s="211"/>
      <c r="AT485" s="212" t="s">
        <v>141</v>
      </c>
      <c r="AU485" s="212" t="s">
        <v>83</v>
      </c>
      <c r="AV485" s="13" t="s">
        <v>83</v>
      </c>
      <c r="AW485" s="13" t="s">
        <v>30</v>
      </c>
      <c r="AX485" s="13" t="s">
        <v>73</v>
      </c>
      <c r="AY485" s="212" t="s">
        <v>128</v>
      </c>
    </row>
    <row r="486" spans="1:65" s="13" customFormat="1" ht="11.25">
      <c r="B486" s="202"/>
      <c r="C486" s="203"/>
      <c r="D486" s="195" t="s">
        <v>141</v>
      </c>
      <c r="E486" s="204" t="s">
        <v>1</v>
      </c>
      <c r="F486" s="205" t="s">
        <v>509</v>
      </c>
      <c r="G486" s="203"/>
      <c r="H486" s="206">
        <v>5.9</v>
      </c>
      <c r="I486" s="207"/>
      <c r="J486" s="203"/>
      <c r="K486" s="203"/>
      <c r="L486" s="208"/>
      <c r="M486" s="209"/>
      <c r="N486" s="210"/>
      <c r="O486" s="210"/>
      <c r="P486" s="210"/>
      <c r="Q486" s="210"/>
      <c r="R486" s="210"/>
      <c r="S486" s="210"/>
      <c r="T486" s="211"/>
      <c r="AT486" s="212" t="s">
        <v>141</v>
      </c>
      <c r="AU486" s="212" t="s">
        <v>83</v>
      </c>
      <c r="AV486" s="13" t="s">
        <v>83</v>
      </c>
      <c r="AW486" s="13" t="s">
        <v>30</v>
      </c>
      <c r="AX486" s="13" t="s">
        <v>73</v>
      </c>
      <c r="AY486" s="212" t="s">
        <v>128</v>
      </c>
    </row>
    <row r="487" spans="1:65" s="14" customFormat="1" ht="11.25">
      <c r="B487" s="213"/>
      <c r="C487" s="214"/>
      <c r="D487" s="195" t="s">
        <v>141</v>
      </c>
      <c r="E487" s="215" t="s">
        <v>1</v>
      </c>
      <c r="F487" s="216" t="s">
        <v>143</v>
      </c>
      <c r="G487" s="214"/>
      <c r="H487" s="217">
        <v>92.9</v>
      </c>
      <c r="I487" s="218"/>
      <c r="J487" s="214"/>
      <c r="K487" s="214"/>
      <c r="L487" s="219"/>
      <c r="M487" s="220"/>
      <c r="N487" s="221"/>
      <c r="O487" s="221"/>
      <c r="P487" s="221"/>
      <c r="Q487" s="221"/>
      <c r="R487" s="221"/>
      <c r="S487" s="221"/>
      <c r="T487" s="222"/>
      <c r="AT487" s="223" t="s">
        <v>141</v>
      </c>
      <c r="AU487" s="223" t="s">
        <v>83</v>
      </c>
      <c r="AV487" s="14" t="s">
        <v>135</v>
      </c>
      <c r="AW487" s="14" t="s">
        <v>30</v>
      </c>
      <c r="AX487" s="14" t="s">
        <v>81</v>
      </c>
      <c r="AY487" s="223" t="s">
        <v>128</v>
      </c>
    </row>
    <row r="488" spans="1:65" s="2" customFormat="1" ht="16.5" customHeight="1">
      <c r="A488" s="34"/>
      <c r="B488" s="35"/>
      <c r="C488" s="182" t="s">
        <v>510</v>
      </c>
      <c r="D488" s="182" t="s">
        <v>130</v>
      </c>
      <c r="E488" s="183" t="s">
        <v>511</v>
      </c>
      <c r="F488" s="184" t="s">
        <v>512</v>
      </c>
      <c r="G488" s="185" t="s">
        <v>217</v>
      </c>
      <c r="H488" s="186">
        <v>94</v>
      </c>
      <c r="I488" s="187"/>
      <c r="J488" s="188">
        <f>ROUND(I488*H488,2)</f>
        <v>0</v>
      </c>
      <c r="K488" s="184" t="s">
        <v>134</v>
      </c>
      <c r="L488" s="39"/>
      <c r="M488" s="189" t="s">
        <v>1</v>
      </c>
      <c r="N488" s="190" t="s">
        <v>38</v>
      </c>
      <c r="O488" s="71"/>
      <c r="P488" s="191">
        <f>O488*H488</f>
        <v>0</v>
      </c>
      <c r="Q488" s="191">
        <v>0</v>
      </c>
      <c r="R488" s="191">
        <f>Q488*H488</f>
        <v>0</v>
      </c>
      <c r="S488" s="191">
        <v>9.4000000000000004E-3</v>
      </c>
      <c r="T488" s="192">
        <f>S488*H488</f>
        <v>0.88360000000000005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3" t="s">
        <v>205</v>
      </c>
      <c r="AT488" s="193" t="s">
        <v>130</v>
      </c>
      <c r="AU488" s="193" t="s">
        <v>83</v>
      </c>
      <c r="AY488" s="17" t="s">
        <v>128</v>
      </c>
      <c r="BE488" s="194">
        <f>IF(N488="základní",J488,0)</f>
        <v>0</v>
      </c>
      <c r="BF488" s="194">
        <f>IF(N488="snížená",J488,0)</f>
        <v>0</v>
      </c>
      <c r="BG488" s="194">
        <f>IF(N488="zákl. přenesená",J488,0)</f>
        <v>0</v>
      </c>
      <c r="BH488" s="194">
        <f>IF(N488="sníž. přenesená",J488,0)</f>
        <v>0</v>
      </c>
      <c r="BI488" s="194">
        <f>IF(N488="nulová",J488,0)</f>
        <v>0</v>
      </c>
      <c r="BJ488" s="17" t="s">
        <v>81</v>
      </c>
      <c r="BK488" s="194">
        <f>ROUND(I488*H488,2)</f>
        <v>0</v>
      </c>
      <c r="BL488" s="17" t="s">
        <v>205</v>
      </c>
      <c r="BM488" s="193" t="s">
        <v>513</v>
      </c>
    </row>
    <row r="489" spans="1:65" s="2" customFormat="1" ht="11.25">
      <c r="A489" s="34"/>
      <c r="B489" s="35"/>
      <c r="C489" s="36"/>
      <c r="D489" s="195" t="s">
        <v>137</v>
      </c>
      <c r="E489" s="36"/>
      <c r="F489" s="196" t="s">
        <v>512</v>
      </c>
      <c r="G489" s="36"/>
      <c r="H489" s="36"/>
      <c r="I489" s="197"/>
      <c r="J489" s="36"/>
      <c r="K489" s="36"/>
      <c r="L489" s="39"/>
      <c r="M489" s="198"/>
      <c r="N489" s="199"/>
      <c r="O489" s="71"/>
      <c r="P489" s="71"/>
      <c r="Q489" s="71"/>
      <c r="R489" s="71"/>
      <c r="S489" s="71"/>
      <c r="T489" s="72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137</v>
      </c>
      <c r="AU489" s="17" t="s">
        <v>83</v>
      </c>
    </row>
    <row r="490" spans="1:65" s="2" customFormat="1" ht="11.25">
      <c r="A490" s="34"/>
      <c r="B490" s="35"/>
      <c r="C490" s="36"/>
      <c r="D490" s="200" t="s">
        <v>139</v>
      </c>
      <c r="E490" s="36"/>
      <c r="F490" s="201" t="s">
        <v>514</v>
      </c>
      <c r="G490" s="36"/>
      <c r="H490" s="36"/>
      <c r="I490" s="197"/>
      <c r="J490" s="36"/>
      <c r="K490" s="36"/>
      <c r="L490" s="39"/>
      <c r="M490" s="198"/>
      <c r="N490" s="199"/>
      <c r="O490" s="71"/>
      <c r="P490" s="71"/>
      <c r="Q490" s="71"/>
      <c r="R490" s="71"/>
      <c r="S490" s="71"/>
      <c r="T490" s="72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7" t="s">
        <v>139</v>
      </c>
      <c r="AU490" s="17" t="s">
        <v>83</v>
      </c>
    </row>
    <row r="491" spans="1:65" s="13" customFormat="1" ht="11.25">
      <c r="B491" s="202"/>
      <c r="C491" s="203"/>
      <c r="D491" s="195" t="s">
        <v>141</v>
      </c>
      <c r="E491" s="204" t="s">
        <v>1</v>
      </c>
      <c r="F491" s="205" t="s">
        <v>446</v>
      </c>
      <c r="G491" s="203"/>
      <c r="H491" s="206">
        <v>94</v>
      </c>
      <c r="I491" s="207"/>
      <c r="J491" s="203"/>
      <c r="K491" s="203"/>
      <c r="L491" s="208"/>
      <c r="M491" s="209"/>
      <c r="N491" s="210"/>
      <c r="O491" s="210"/>
      <c r="P491" s="210"/>
      <c r="Q491" s="210"/>
      <c r="R491" s="210"/>
      <c r="S491" s="210"/>
      <c r="T491" s="211"/>
      <c r="AT491" s="212" t="s">
        <v>141</v>
      </c>
      <c r="AU491" s="212" t="s">
        <v>83</v>
      </c>
      <c r="AV491" s="13" t="s">
        <v>83</v>
      </c>
      <c r="AW491" s="13" t="s">
        <v>30</v>
      </c>
      <c r="AX491" s="13" t="s">
        <v>73</v>
      </c>
      <c r="AY491" s="212" t="s">
        <v>128</v>
      </c>
    </row>
    <row r="492" spans="1:65" s="14" customFormat="1" ht="11.25">
      <c r="B492" s="213"/>
      <c r="C492" s="214"/>
      <c r="D492" s="195" t="s">
        <v>141</v>
      </c>
      <c r="E492" s="215" t="s">
        <v>1</v>
      </c>
      <c r="F492" s="216" t="s">
        <v>143</v>
      </c>
      <c r="G492" s="214"/>
      <c r="H492" s="217">
        <v>94</v>
      </c>
      <c r="I492" s="218"/>
      <c r="J492" s="214"/>
      <c r="K492" s="214"/>
      <c r="L492" s="219"/>
      <c r="M492" s="220"/>
      <c r="N492" s="221"/>
      <c r="O492" s="221"/>
      <c r="P492" s="221"/>
      <c r="Q492" s="221"/>
      <c r="R492" s="221"/>
      <c r="S492" s="221"/>
      <c r="T492" s="222"/>
      <c r="AT492" s="223" t="s">
        <v>141</v>
      </c>
      <c r="AU492" s="223" t="s">
        <v>83</v>
      </c>
      <c r="AV492" s="14" t="s">
        <v>135</v>
      </c>
      <c r="AW492" s="14" t="s">
        <v>30</v>
      </c>
      <c r="AX492" s="14" t="s">
        <v>81</v>
      </c>
      <c r="AY492" s="223" t="s">
        <v>128</v>
      </c>
    </row>
    <row r="493" spans="1:65" s="2" customFormat="1" ht="16.5" customHeight="1">
      <c r="A493" s="34"/>
      <c r="B493" s="35"/>
      <c r="C493" s="182" t="s">
        <v>358</v>
      </c>
      <c r="D493" s="182" t="s">
        <v>130</v>
      </c>
      <c r="E493" s="183" t="s">
        <v>515</v>
      </c>
      <c r="F493" s="184" t="s">
        <v>516</v>
      </c>
      <c r="G493" s="185" t="s">
        <v>396</v>
      </c>
      <c r="H493" s="186">
        <v>17</v>
      </c>
      <c r="I493" s="187"/>
      <c r="J493" s="188">
        <f>ROUND(I493*H493,2)</f>
        <v>0</v>
      </c>
      <c r="K493" s="184" t="s">
        <v>134</v>
      </c>
      <c r="L493" s="39"/>
      <c r="M493" s="189" t="s">
        <v>1</v>
      </c>
      <c r="N493" s="190" t="s">
        <v>38</v>
      </c>
      <c r="O493" s="71"/>
      <c r="P493" s="191">
        <f>O493*H493</f>
        <v>0</v>
      </c>
      <c r="Q493" s="191">
        <v>0</v>
      </c>
      <c r="R493" s="191">
        <f>Q493*H493</f>
        <v>0</v>
      </c>
      <c r="S493" s="191">
        <v>3.9399999999999999E-3</v>
      </c>
      <c r="T493" s="192">
        <f>S493*H493</f>
        <v>6.6979999999999998E-2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93" t="s">
        <v>205</v>
      </c>
      <c r="AT493" s="193" t="s">
        <v>130</v>
      </c>
      <c r="AU493" s="193" t="s">
        <v>83</v>
      </c>
      <c r="AY493" s="17" t="s">
        <v>128</v>
      </c>
      <c r="BE493" s="194">
        <f>IF(N493="základní",J493,0)</f>
        <v>0</v>
      </c>
      <c r="BF493" s="194">
        <f>IF(N493="snížená",J493,0)</f>
        <v>0</v>
      </c>
      <c r="BG493" s="194">
        <f>IF(N493="zákl. přenesená",J493,0)</f>
        <v>0</v>
      </c>
      <c r="BH493" s="194">
        <f>IF(N493="sníž. přenesená",J493,0)</f>
        <v>0</v>
      </c>
      <c r="BI493" s="194">
        <f>IF(N493="nulová",J493,0)</f>
        <v>0</v>
      </c>
      <c r="BJ493" s="17" t="s">
        <v>81</v>
      </c>
      <c r="BK493" s="194">
        <f>ROUND(I493*H493,2)</f>
        <v>0</v>
      </c>
      <c r="BL493" s="17" t="s">
        <v>205</v>
      </c>
      <c r="BM493" s="193" t="s">
        <v>517</v>
      </c>
    </row>
    <row r="494" spans="1:65" s="2" customFormat="1" ht="11.25">
      <c r="A494" s="34"/>
      <c r="B494" s="35"/>
      <c r="C494" s="36"/>
      <c r="D494" s="195" t="s">
        <v>137</v>
      </c>
      <c r="E494" s="36"/>
      <c r="F494" s="196" t="s">
        <v>516</v>
      </c>
      <c r="G494" s="36"/>
      <c r="H494" s="36"/>
      <c r="I494" s="197"/>
      <c r="J494" s="36"/>
      <c r="K494" s="36"/>
      <c r="L494" s="39"/>
      <c r="M494" s="198"/>
      <c r="N494" s="199"/>
      <c r="O494" s="71"/>
      <c r="P494" s="71"/>
      <c r="Q494" s="71"/>
      <c r="R494" s="71"/>
      <c r="S494" s="71"/>
      <c r="T494" s="72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7" t="s">
        <v>137</v>
      </c>
      <c r="AU494" s="17" t="s">
        <v>83</v>
      </c>
    </row>
    <row r="495" spans="1:65" s="2" customFormat="1" ht="11.25">
      <c r="A495" s="34"/>
      <c r="B495" s="35"/>
      <c r="C495" s="36"/>
      <c r="D495" s="200" t="s">
        <v>139</v>
      </c>
      <c r="E495" s="36"/>
      <c r="F495" s="201" t="s">
        <v>518</v>
      </c>
      <c r="G495" s="36"/>
      <c r="H495" s="36"/>
      <c r="I495" s="197"/>
      <c r="J495" s="36"/>
      <c r="K495" s="36"/>
      <c r="L495" s="39"/>
      <c r="M495" s="198"/>
      <c r="N495" s="199"/>
      <c r="O495" s="71"/>
      <c r="P495" s="71"/>
      <c r="Q495" s="71"/>
      <c r="R495" s="71"/>
      <c r="S495" s="71"/>
      <c r="T495" s="72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7" t="s">
        <v>139</v>
      </c>
      <c r="AU495" s="17" t="s">
        <v>83</v>
      </c>
    </row>
    <row r="496" spans="1:65" s="13" customFormat="1" ht="11.25">
      <c r="B496" s="202"/>
      <c r="C496" s="203"/>
      <c r="D496" s="195" t="s">
        <v>141</v>
      </c>
      <c r="E496" s="204" t="s">
        <v>1</v>
      </c>
      <c r="F496" s="205" t="s">
        <v>519</v>
      </c>
      <c r="G496" s="203"/>
      <c r="H496" s="206">
        <v>17</v>
      </c>
      <c r="I496" s="207"/>
      <c r="J496" s="203"/>
      <c r="K496" s="203"/>
      <c r="L496" s="208"/>
      <c r="M496" s="209"/>
      <c r="N496" s="210"/>
      <c r="O496" s="210"/>
      <c r="P496" s="210"/>
      <c r="Q496" s="210"/>
      <c r="R496" s="210"/>
      <c r="S496" s="210"/>
      <c r="T496" s="211"/>
      <c r="AT496" s="212" t="s">
        <v>141</v>
      </c>
      <c r="AU496" s="212" t="s">
        <v>83</v>
      </c>
      <c r="AV496" s="13" t="s">
        <v>83</v>
      </c>
      <c r="AW496" s="13" t="s">
        <v>30</v>
      </c>
      <c r="AX496" s="13" t="s">
        <v>73</v>
      </c>
      <c r="AY496" s="212" t="s">
        <v>128</v>
      </c>
    </row>
    <row r="497" spans="1:65" s="14" customFormat="1" ht="11.25">
      <c r="B497" s="213"/>
      <c r="C497" s="214"/>
      <c r="D497" s="195" t="s">
        <v>141</v>
      </c>
      <c r="E497" s="215" t="s">
        <v>1</v>
      </c>
      <c r="F497" s="216" t="s">
        <v>143</v>
      </c>
      <c r="G497" s="214"/>
      <c r="H497" s="217">
        <v>17</v>
      </c>
      <c r="I497" s="218"/>
      <c r="J497" s="214"/>
      <c r="K497" s="214"/>
      <c r="L497" s="219"/>
      <c r="M497" s="220"/>
      <c r="N497" s="221"/>
      <c r="O497" s="221"/>
      <c r="P497" s="221"/>
      <c r="Q497" s="221"/>
      <c r="R497" s="221"/>
      <c r="S497" s="221"/>
      <c r="T497" s="222"/>
      <c r="AT497" s="223" t="s">
        <v>141</v>
      </c>
      <c r="AU497" s="223" t="s">
        <v>83</v>
      </c>
      <c r="AV497" s="14" t="s">
        <v>135</v>
      </c>
      <c r="AW497" s="14" t="s">
        <v>30</v>
      </c>
      <c r="AX497" s="14" t="s">
        <v>81</v>
      </c>
      <c r="AY497" s="223" t="s">
        <v>128</v>
      </c>
    </row>
    <row r="498" spans="1:65" s="2" customFormat="1" ht="16.5" customHeight="1">
      <c r="A498" s="34"/>
      <c r="B498" s="35"/>
      <c r="C498" s="182" t="s">
        <v>399</v>
      </c>
      <c r="D498" s="182" t="s">
        <v>130</v>
      </c>
      <c r="E498" s="183" t="s">
        <v>520</v>
      </c>
      <c r="F498" s="184" t="s">
        <v>521</v>
      </c>
      <c r="G498" s="185" t="s">
        <v>396</v>
      </c>
      <c r="H498" s="186">
        <v>3</v>
      </c>
      <c r="I498" s="187"/>
      <c r="J498" s="188">
        <f>ROUND(I498*H498,2)</f>
        <v>0</v>
      </c>
      <c r="K498" s="184" t="s">
        <v>134</v>
      </c>
      <c r="L498" s="39"/>
      <c r="M498" s="189" t="s">
        <v>1</v>
      </c>
      <c r="N498" s="190" t="s">
        <v>38</v>
      </c>
      <c r="O498" s="71"/>
      <c r="P498" s="191">
        <f>O498*H498</f>
        <v>0</v>
      </c>
      <c r="Q498" s="191">
        <v>0</v>
      </c>
      <c r="R498" s="191">
        <f>Q498*H498</f>
        <v>0</v>
      </c>
      <c r="S498" s="191">
        <v>3.5000000000000003E-2</v>
      </c>
      <c r="T498" s="192">
        <f>S498*H498</f>
        <v>0.10500000000000001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3" t="s">
        <v>205</v>
      </c>
      <c r="AT498" s="193" t="s">
        <v>130</v>
      </c>
      <c r="AU498" s="193" t="s">
        <v>83</v>
      </c>
      <c r="AY498" s="17" t="s">
        <v>128</v>
      </c>
      <c r="BE498" s="194">
        <f>IF(N498="základní",J498,0)</f>
        <v>0</v>
      </c>
      <c r="BF498" s="194">
        <f>IF(N498="snížená",J498,0)</f>
        <v>0</v>
      </c>
      <c r="BG498" s="194">
        <f>IF(N498="zákl. přenesená",J498,0)</f>
        <v>0</v>
      </c>
      <c r="BH498" s="194">
        <f>IF(N498="sníž. přenesená",J498,0)</f>
        <v>0</v>
      </c>
      <c r="BI498" s="194">
        <f>IF(N498="nulová",J498,0)</f>
        <v>0</v>
      </c>
      <c r="BJ498" s="17" t="s">
        <v>81</v>
      </c>
      <c r="BK498" s="194">
        <f>ROUND(I498*H498,2)</f>
        <v>0</v>
      </c>
      <c r="BL498" s="17" t="s">
        <v>205</v>
      </c>
      <c r="BM498" s="193" t="s">
        <v>522</v>
      </c>
    </row>
    <row r="499" spans="1:65" s="2" customFormat="1" ht="11.25">
      <c r="A499" s="34"/>
      <c r="B499" s="35"/>
      <c r="C499" s="36"/>
      <c r="D499" s="195" t="s">
        <v>137</v>
      </c>
      <c r="E499" s="36"/>
      <c r="F499" s="196" t="s">
        <v>521</v>
      </c>
      <c r="G499" s="36"/>
      <c r="H499" s="36"/>
      <c r="I499" s="197"/>
      <c r="J499" s="36"/>
      <c r="K499" s="36"/>
      <c r="L499" s="39"/>
      <c r="M499" s="198"/>
      <c r="N499" s="199"/>
      <c r="O499" s="71"/>
      <c r="P499" s="71"/>
      <c r="Q499" s="71"/>
      <c r="R499" s="71"/>
      <c r="S499" s="71"/>
      <c r="T499" s="72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7" t="s">
        <v>137</v>
      </c>
      <c r="AU499" s="17" t="s">
        <v>83</v>
      </c>
    </row>
    <row r="500" spans="1:65" s="2" customFormat="1" ht="11.25">
      <c r="A500" s="34"/>
      <c r="B500" s="35"/>
      <c r="C500" s="36"/>
      <c r="D500" s="200" t="s">
        <v>139</v>
      </c>
      <c r="E500" s="36"/>
      <c r="F500" s="201" t="s">
        <v>523</v>
      </c>
      <c r="G500" s="36"/>
      <c r="H500" s="36"/>
      <c r="I500" s="197"/>
      <c r="J500" s="36"/>
      <c r="K500" s="36"/>
      <c r="L500" s="39"/>
      <c r="M500" s="198"/>
      <c r="N500" s="199"/>
      <c r="O500" s="71"/>
      <c r="P500" s="71"/>
      <c r="Q500" s="71"/>
      <c r="R500" s="71"/>
      <c r="S500" s="71"/>
      <c r="T500" s="72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7" t="s">
        <v>139</v>
      </c>
      <c r="AU500" s="17" t="s">
        <v>83</v>
      </c>
    </row>
    <row r="501" spans="1:65" s="13" customFormat="1" ht="11.25">
      <c r="B501" s="202"/>
      <c r="C501" s="203"/>
      <c r="D501" s="195" t="s">
        <v>141</v>
      </c>
      <c r="E501" s="204" t="s">
        <v>1</v>
      </c>
      <c r="F501" s="205" t="s">
        <v>149</v>
      </c>
      <c r="G501" s="203"/>
      <c r="H501" s="206">
        <v>3</v>
      </c>
      <c r="I501" s="207"/>
      <c r="J501" s="203"/>
      <c r="K501" s="203"/>
      <c r="L501" s="208"/>
      <c r="M501" s="209"/>
      <c r="N501" s="210"/>
      <c r="O501" s="210"/>
      <c r="P501" s="210"/>
      <c r="Q501" s="210"/>
      <c r="R501" s="210"/>
      <c r="S501" s="210"/>
      <c r="T501" s="211"/>
      <c r="AT501" s="212" t="s">
        <v>141</v>
      </c>
      <c r="AU501" s="212" t="s">
        <v>83</v>
      </c>
      <c r="AV501" s="13" t="s">
        <v>83</v>
      </c>
      <c r="AW501" s="13" t="s">
        <v>30</v>
      </c>
      <c r="AX501" s="13" t="s">
        <v>73</v>
      </c>
      <c r="AY501" s="212" t="s">
        <v>128</v>
      </c>
    </row>
    <row r="502" spans="1:65" s="14" customFormat="1" ht="11.25">
      <c r="B502" s="213"/>
      <c r="C502" s="214"/>
      <c r="D502" s="195" t="s">
        <v>141</v>
      </c>
      <c r="E502" s="215" t="s">
        <v>1</v>
      </c>
      <c r="F502" s="216" t="s">
        <v>143</v>
      </c>
      <c r="G502" s="214"/>
      <c r="H502" s="217">
        <v>3</v>
      </c>
      <c r="I502" s="218"/>
      <c r="J502" s="214"/>
      <c r="K502" s="214"/>
      <c r="L502" s="219"/>
      <c r="M502" s="220"/>
      <c r="N502" s="221"/>
      <c r="O502" s="221"/>
      <c r="P502" s="221"/>
      <c r="Q502" s="221"/>
      <c r="R502" s="221"/>
      <c r="S502" s="221"/>
      <c r="T502" s="222"/>
      <c r="AT502" s="223" t="s">
        <v>141</v>
      </c>
      <c r="AU502" s="223" t="s">
        <v>83</v>
      </c>
      <c r="AV502" s="14" t="s">
        <v>135</v>
      </c>
      <c r="AW502" s="14" t="s">
        <v>30</v>
      </c>
      <c r="AX502" s="14" t="s">
        <v>81</v>
      </c>
      <c r="AY502" s="223" t="s">
        <v>128</v>
      </c>
    </row>
    <row r="503" spans="1:65" s="12" customFormat="1" ht="22.9" customHeight="1">
      <c r="B503" s="166"/>
      <c r="C503" s="167"/>
      <c r="D503" s="168" t="s">
        <v>72</v>
      </c>
      <c r="E503" s="180" t="s">
        <v>524</v>
      </c>
      <c r="F503" s="180" t="s">
        <v>525</v>
      </c>
      <c r="G503" s="167"/>
      <c r="H503" s="167"/>
      <c r="I503" s="170"/>
      <c r="J503" s="181">
        <f>BK503</f>
        <v>0</v>
      </c>
      <c r="K503" s="167"/>
      <c r="L503" s="172"/>
      <c r="M503" s="173"/>
      <c r="N503" s="174"/>
      <c r="O503" s="174"/>
      <c r="P503" s="175">
        <f>SUM(P504:P519)</f>
        <v>0</v>
      </c>
      <c r="Q503" s="174"/>
      <c r="R503" s="175">
        <f>SUM(R504:R519)</f>
        <v>6.3200000000000006E-2</v>
      </c>
      <c r="S503" s="174"/>
      <c r="T503" s="176">
        <f>SUM(T504:T519)</f>
        <v>5.8703320000000003</v>
      </c>
      <c r="AR503" s="177" t="s">
        <v>83</v>
      </c>
      <c r="AT503" s="178" t="s">
        <v>72</v>
      </c>
      <c r="AU503" s="178" t="s">
        <v>81</v>
      </c>
      <c r="AY503" s="177" t="s">
        <v>128</v>
      </c>
      <c r="BK503" s="179">
        <f>SUM(BK504:BK519)</f>
        <v>0</v>
      </c>
    </row>
    <row r="504" spans="1:65" s="2" customFormat="1" ht="24.2" customHeight="1">
      <c r="A504" s="34"/>
      <c r="B504" s="35"/>
      <c r="C504" s="182" t="s">
        <v>363</v>
      </c>
      <c r="D504" s="182" t="s">
        <v>130</v>
      </c>
      <c r="E504" s="183" t="s">
        <v>526</v>
      </c>
      <c r="F504" s="184" t="s">
        <v>527</v>
      </c>
      <c r="G504" s="185" t="s">
        <v>133</v>
      </c>
      <c r="H504" s="186">
        <v>316</v>
      </c>
      <c r="I504" s="187"/>
      <c r="J504" s="188">
        <f>ROUND(I504*H504,2)</f>
        <v>0</v>
      </c>
      <c r="K504" s="184" t="s">
        <v>134</v>
      </c>
      <c r="L504" s="39"/>
      <c r="M504" s="189" t="s">
        <v>1</v>
      </c>
      <c r="N504" s="190" t="s">
        <v>38</v>
      </c>
      <c r="O504" s="71"/>
      <c r="P504" s="191">
        <f>O504*H504</f>
        <v>0</v>
      </c>
      <c r="Q504" s="191">
        <v>2.0000000000000001E-4</v>
      </c>
      <c r="R504" s="191">
        <f>Q504*H504</f>
        <v>6.3200000000000006E-2</v>
      </c>
      <c r="S504" s="191">
        <v>1.7780000000000001E-2</v>
      </c>
      <c r="T504" s="192">
        <f>S504*H504</f>
        <v>5.6184799999999999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3" t="s">
        <v>205</v>
      </c>
      <c r="AT504" s="193" t="s">
        <v>130</v>
      </c>
      <c r="AU504" s="193" t="s">
        <v>83</v>
      </c>
      <c r="AY504" s="17" t="s">
        <v>128</v>
      </c>
      <c r="BE504" s="194">
        <f>IF(N504="základní",J504,0)</f>
        <v>0</v>
      </c>
      <c r="BF504" s="194">
        <f>IF(N504="snížená",J504,0)</f>
        <v>0</v>
      </c>
      <c r="BG504" s="194">
        <f>IF(N504="zákl. přenesená",J504,0)</f>
        <v>0</v>
      </c>
      <c r="BH504" s="194">
        <f>IF(N504="sníž. přenesená",J504,0)</f>
        <v>0</v>
      </c>
      <c r="BI504" s="194">
        <f>IF(N504="nulová",J504,0)</f>
        <v>0</v>
      </c>
      <c r="BJ504" s="17" t="s">
        <v>81</v>
      </c>
      <c r="BK504" s="194">
        <f>ROUND(I504*H504,2)</f>
        <v>0</v>
      </c>
      <c r="BL504" s="17" t="s">
        <v>205</v>
      </c>
      <c r="BM504" s="193" t="s">
        <v>528</v>
      </c>
    </row>
    <row r="505" spans="1:65" s="2" customFormat="1" ht="11.25">
      <c r="A505" s="34"/>
      <c r="B505" s="35"/>
      <c r="C505" s="36"/>
      <c r="D505" s="195" t="s">
        <v>137</v>
      </c>
      <c r="E505" s="36"/>
      <c r="F505" s="196" t="s">
        <v>527</v>
      </c>
      <c r="G505" s="36"/>
      <c r="H505" s="36"/>
      <c r="I505" s="197"/>
      <c r="J505" s="36"/>
      <c r="K505" s="36"/>
      <c r="L505" s="39"/>
      <c r="M505" s="198"/>
      <c r="N505" s="199"/>
      <c r="O505" s="71"/>
      <c r="P505" s="71"/>
      <c r="Q505" s="71"/>
      <c r="R505" s="71"/>
      <c r="S505" s="71"/>
      <c r="T505" s="72"/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T505" s="17" t="s">
        <v>137</v>
      </c>
      <c r="AU505" s="17" t="s">
        <v>83</v>
      </c>
    </row>
    <row r="506" spans="1:65" s="2" customFormat="1" ht="11.25">
      <c r="A506" s="34"/>
      <c r="B506" s="35"/>
      <c r="C506" s="36"/>
      <c r="D506" s="200" t="s">
        <v>139</v>
      </c>
      <c r="E506" s="36"/>
      <c r="F506" s="201" t="s">
        <v>529</v>
      </c>
      <c r="G506" s="36"/>
      <c r="H506" s="36"/>
      <c r="I506" s="197"/>
      <c r="J506" s="36"/>
      <c r="K506" s="36"/>
      <c r="L506" s="39"/>
      <c r="M506" s="198"/>
      <c r="N506" s="199"/>
      <c r="O506" s="71"/>
      <c r="P506" s="71"/>
      <c r="Q506" s="71"/>
      <c r="R506" s="71"/>
      <c r="S506" s="71"/>
      <c r="T506" s="72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139</v>
      </c>
      <c r="AU506" s="17" t="s">
        <v>83</v>
      </c>
    </row>
    <row r="507" spans="1:65" s="15" customFormat="1" ht="11.25">
      <c r="B507" s="234"/>
      <c r="C507" s="235"/>
      <c r="D507" s="195" t="s">
        <v>141</v>
      </c>
      <c r="E507" s="236" t="s">
        <v>1</v>
      </c>
      <c r="F507" s="237" t="s">
        <v>160</v>
      </c>
      <c r="G507" s="235"/>
      <c r="H507" s="236" t="s">
        <v>1</v>
      </c>
      <c r="I507" s="238"/>
      <c r="J507" s="235"/>
      <c r="K507" s="235"/>
      <c r="L507" s="239"/>
      <c r="M507" s="240"/>
      <c r="N507" s="241"/>
      <c r="O507" s="241"/>
      <c r="P507" s="241"/>
      <c r="Q507" s="241"/>
      <c r="R507" s="241"/>
      <c r="S507" s="241"/>
      <c r="T507" s="242"/>
      <c r="AT507" s="243" t="s">
        <v>141</v>
      </c>
      <c r="AU507" s="243" t="s">
        <v>83</v>
      </c>
      <c r="AV507" s="15" t="s">
        <v>81</v>
      </c>
      <c r="AW507" s="15" t="s">
        <v>30</v>
      </c>
      <c r="AX507" s="15" t="s">
        <v>73</v>
      </c>
      <c r="AY507" s="243" t="s">
        <v>128</v>
      </c>
    </row>
    <row r="508" spans="1:65" s="13" customFormat="1" ht="11.25">
      <c r="B508" s="202"/>
      <c r="C508" s="203"/>
      <c r="D508" s="195" t="s">
        <v>141</v>
      </c>
      <c r="E508" s="204" t="s">
        <v>1</v>
      </c>
      <c r="F508" s="205" t="s">
        <v>345</v>
      </c>
      <c r="G508" s="203"/>
      <c r="H508" s="206">
        <v>316</v>
      </c>
      <c r="I508" s="207"/>
      <c r="J508" s="203"/>
      <c r="K508" s="203"/>
      <c r="L508" s="208"/>
      <c r="M508" s="209"/>
      <c r="N508" s="210"/>
      <c r="O508" s="210"/>
      <c r="P508" s="210"/>
      <c r="Q508" s="210"/>
      <c r="R508" s="210"/>
      <c r="S508" s="210"/>
      <c r="T508" s="211"/>
      <c r="AT508" s="212" t="s">
        <v>141</v>
      </c>
      <c r="AU508" s="212" t="s">
        <v>83</v>
      </c>
      <c r="AV508" s="13" t="s">
        <v>83</v>
      </c>
      <c r="AW508" s="13" t="s">
        <v>30</v>
      </c>
      <c r="AX508" s="13" t="s">
        <v>73</v>
      </c>
      <c r="AY508" s="212" t="s">
        <v>128</v>
      </c>
    </row>
    <row r="509" spans="1:65" s="14" customFormat="1" ht="11.25">
      <c r="B509" s="213"/>
      <c r="C509" s="214"/>
      <c r="D509" s="195" t="s">
        <v>141</v>
      </c>
      <c r="E509" s="215" t="s">
        <v>1</v>
      </c>
      <c r="F509" s="216" t="s">
        <v>143</v>
      </c>
      <c r="G509" s="214"/>
      <c r="H509" s="217">
        <v>316</v>
      </c>
      <c r="I509" s="218"/>
      <c r="J509" s="214"/>
      <c r="K509" s="214"/>
      <c r="L509" s="219"/>
      <c r="M509" s="220"/>
      <c r="N509" s="221"/>
      <c r="O509" s="221"/>
      <c r="P509" s="221"/>
      <c r="Q509" s="221"/>
      <c r="R509" s="221"/>
      <c r="S509" s="221"/>
      <c r="T509" s="222"/>
      <c r="AT509" s="223" t="s">
        <v>141</v>
      </c>
      <c r="AU509" s="223" t="s">
        <v>83</v>
      </c>
      <c r="AV509" s="14" t="s">
        <v>135</v>
      </c>
      <c r="AW509" s="14" t="s">
        <v>30</v>
      </c>
      <c r="AX509" s="14" t="s">
        <v>81</v>
      </c>
      <c r="AY509" s="223" t="s">
        <v>128</v>
      </c>
    </row>
    <row r="510" spans="1:65" s="2" customFormat="1" ht="24.2" customHeight="1">
      <c r="A510" s="34"/>
      <c r="B510" s="35"/>
      <c r="C510" s="182" t="s">
        <v>530</v>
      </c>
      <c r="D510" s="182" t="s">
        <v>130</v>
      </c>
      <c r="E510" s="183" t="s">
        <v>531</v>
      </c>
      <c r="F510" s="184" t="s">
        <v>532</v>
      </c>
      <c r="G510" s="185" t="s">
        <v>396</v>
      </c>
      <c r="H510" s="186">
        <v>31.6</v>
      </c>
      <c r="I510" s="187"/>
      <c r="J510" s="188">
        <f>ROUND(I510*H510,2)</f>
        <v>0</v>
      </c>
      <c r="K510" s="184" t="s">
        <v>134</v>
      </c>
      <c r="L510" s="39"/>
      <c r="M510" s="189" t="s">
        <v>1</v>
      </c>
      <c r="N510" s="190" t="s">
        <v>38</v>
      </c>
      <c r="O510" s="71"/>
      <c r="P510" s="191">
        <f>O510*H510</f>
        <v>0</v>
      </c>
      <c r="Q510" s="191">
        <v>0</v>
      </c>
      <c r="R510" s="191">
        <f>Q510*H510</f>
        <v>0</v>
      </c>
      <c r="S510" s="191">
        <v>7.9699999999999997E-3</v>
      </c>
      <c r="T510" s="192">
        <f>S510*H510</f>
        <v>0.25185200000000002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93" t="s">
        <v>205</v>
      </c>
      <c r="AT510" s="193" t="s">
        <v>130</v>
      </c>
      <c r="AU510" s="193" t="s">
        <v>83</v>
      </c>
      <c r="AY510" s="17" t="s">
        <v>128</v>
      </c>
      <c r="BE510" s="194">
        <f>IF(N510="základní",J510,0)</f>
        <v>0</v>
      </c>
      <c r="BF510" s="194">
        <f>IF(N510="snížená",J510,0)</f>
        <v>0</v>
      </c>
      <c r="BG510" s="194">
        <f>IF(N510="zákl. přenesená",J510,0)</f>
        <v>0</v>
      </c>
      <c r="BH510" s="194">
        <f>IF(N510="sníž. přenesená",J510,0)</f>
        <v>0</v>
      </c>
      <c r="BI510" s="194">
        <f>IF(N510="nulová",J510,0)</f>
        <v>0</v>
      </c>
      <c r="BJ510" s="17" t="s">
        <v>81</v>
      </c>
      <c r="BK510" s="194">
        <f>ROUND(I510*H510,2)</f>
        <v>0</v>
      </c>
      <c r="BL510" s="17" t="s">
        <v>205</v>
      </c>
      <c r="BM510" s="193" t="s">
        <v>533</v>
      </c>
    </row>
    <row r="511" spans="1:65" s="2" customFormat="1" ht="19.5">
      <c r="A511" s="34"/>
      <c r="B511" s="35"/>
      <c r="C511" s="36"/>
      <c r="D511" s="195" t="s">
        <v>137</v>
      </c>
      <c r="E511" s="36"/>
      <c r="F511" s="196" t="s">
        <v>532</v>
      </c>
      <c r="G511" s="36"/>
      <c r="H511" s="36"/>
      <c r="I511" s="197"/>
      <c r="J511" s="36"/>
      <c r="K511" s="36"/>
      <c r="L511" s="39"/>
      <c r="M511" s="198"/>
      <c r="N511" s="199"/>
      <c r="O511" s="71"/>
      <c r="P511" s="71"/>
      <c r="Q511" s="71"/>
      <c r="R511" s="71"/>
      <c r="S511" s="71"/>
      <c r="T511" s="72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T511" s="17" t="s">
        <v>137</v>
      </c>
      <c r="AU511" s="17" t="s">
        <v>83</v>
      </c>
    </row>
    <row r="512" spans="1:65" s="2" customFormat="1" ht="11.25">
      <c r="A512" s="34"/>
      <c r="B512" s="35"/>
      <c r="C512" s="36"/>
      <c r="D512" s="200" t="s">
        <v>139</v>
      </c>
      <c r="E512" s="36"/>
      <c r="F512" s="201" t="s">
        <v>534</v>
      </c>
      <c r="G512" s="36"/>
      <c r="H512" s="36"/>
      <c r="I512" s="197"/>
      <c r="J512" s="36"/>
      <c r="K512" s="36"/>
      <c r="L512" s="39"/>
      <c r="M512" s="198"/>
      <c r="N512" s="199"/>
      <c r="O512" s="71"/>
      <c r="P512" s="71"/>
      <c r="Q512" s="71"/>
      <c r="R512" s="71"/>
      <c r="S512" s="71"/>
      <c r="T512" s="72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7" t="s">
        <v>139</v>
      </c>
      <c r="AU512" s="17" t="s">
        <v>83</v>
      </c>
    </row>
    <row r="513" spans="1:65" s="15" customFormat="1" ht="11.25">
      <c r="B513" s="234"/>
      <c r="C513" s="235"/>
      <c r="D513" s="195" t="s">
        <v>141</v>
      </c>
      <c r="E513" s="236" t="s">
        <v>1</v>
      </c>
      <c r="F513" s="237" t="s">
        <v>160</v>
      </c>
      <c r="G513" s="235"/>
      <c r="H513" s="236" t="s">
        <v>1</v>
      </c>
      <c r="I513" s="238"/>
      <c r="J513" s="235"/>
      <c r="K513" s="235"/>
      <c r="L513" s="239"/>
      <c r="M513" s="240"/>
      <c r="N513" s="241"/>
      <c r="O513" s="241"/>
      <c r="P513" s="241"/>
      <c r="Q513" s="241"/>
      <c r="R513" s="241"/>
      <c r="S513" s="241"/>
      <c r="T513" s="242"/>
      <c r="AT513" s="243" t="s">
        <v>141</v>
      </c>
      <c r="AU513" s="243" t="s">
        <v>83</v>
      </c>
      <c r="AV513" s="15" t="s">
        <v>81</v>
      </c>
      <c r="AW513" s="15" t="s">
        <v>30</v>
      </c>
      <c r="AX513" s="15" t="s">
        <v>73</v>
      </c>
      <c r="AY513" s="243" t="s">
        <v>128</v>
      </c>
    </row>
    <row r="514" spans="1:65" s="13" customFormat="1" ht="11.25">
      <c r="B514" s="202"/>
      <c r="C514" s="203"/>
      <c r="D514" s="195" t="s">
        <v>141</v>
      </c>
      <c r="E514" s="204" t="s">
        <v>1</v>
      </c>
      <c r="F514" s="205" t="s">
        <v>535</v>
      </c>
      <c r="G514" s="203"/>
      <c r="H514" s="206">
        <v>31.6</v>
      </c>
      <c r="I514" s="207"/>
      <c r="J514" s="203"/>
      <c r="K514" s="203"/>
      <c r="L514" s="208"/>
      <c r="M514" s="209"/>
      <c r="N514" s="210"/>
      <c r="O514" s="210"/>
      <c r="P514" s="210"/>
      <c r="Q514" s="210"/>
      <c r="R514" s="210"/>
      <c r="S514" s="210"/>
      <c r="T514" s="211"/>
      <c r="AT514" s="212" t="s">
        <v>141</v>
      </c>
      <c r="AU514" s="212" t="s">
        <v>83</v>
      </c>
      <c r="AV514" s="13" t="s">
        <v>83</v>
      </c>
      <c r="AW514" s="13" t="s">
        <v>30</v>
      </c>
      <c r="AX514" s="13" t="s">
        <v>73</v>
      </c>
      <c r="AY514" s="212" t="s">
        <v>128</v>
      </c>
    </row>
    <row r="515" spans="1:65" s="14" customFormat="1" ht="11.25">
      <c r="B515" s="213"/>
      <c r="C515" s="214"/>
      <c r="D515" s="195" t="s">
        <v>141</v>
      </c>
      <c r="E515" s="215" t="s">
        <v>1</v>
      </c>
      <c r="F515" s="216" t="s">
        <v>143</v>
      </c>
      <c r="G515" s="214"/>
      <c r="H515" s="217">
        <v>31.6</v>
      </c>
      <c r="I515" s="218"/>
      <c r="J515" s="214"/>
      <c r="K515" s="214"/>
      <c r="L515" s="219"/>
      <c r="M515" s="220"/>
      <c r="N515" s="221"/>
      <c r="O515" s="221"/>
      <c r="P515" s="221"/>
      <c r="Q515" s="221"/>
      <c r="R515" s="221"/>
      <c r="S515" s="221"/>
      <c r="T515" s="222"/>
      <c r="AT515" s="223" t="s">
        <v>141</v>
      </c>
      <c r="AU515" s="223" t="s">
        <v>83</v>
      </c>
      <c r="AV515" s="14" t="s">
        <v>135</v>
      </c>
      <c r="AW515" s="14" t="s">
        <v>30</v>
      </c>
      <c r="AX515" s="14" t="s">
        <v>81</v>
      </c>
      <c r="AY515" s="223" t="s">
        <v>128</v>
      </c>
    </row>
    <row r="516" spans="1:65" s="2" customFormat="1" ht="76.349999999999994" customHeight="1">
      <c r="A516" s="34"/>
      <c r="B516" s="35"/>
      <c r="C516" s="182" t="s">
        <v>368</v>
      </c>
      <c r="D516" s="182" t="s">
        <v>130</v>
      </c>
      <c r="E516" s="183" t="s">
        <v>536</v>
      </c>
      <c r="F516" s="184" t="s">
        <v>537</v>
      </c>
      <c r="G516" s="185" t="s">
        <v>538</v>
      </c>
      <c r="H516" s="186">
        <v>1</v>
      </c>
      <c r="I516" s="187"/>
      <c r="J516" s="188">
        <f>ROUND(I516*H516,2)</f>
        <v>0</v>
      </c>
      <c r="K516" s="184" t="s">
        <v>1</v>
      </c>
      <c r="L516" s="39"/>
      <c r="M516" s="189" t="s">
        <v>1</v>
      </c>
      <c r="N516" s="190" t="s">
        <v>38</v>
      </c>
      <c r="O516" s="71"/>
      <c r="P516" s="191">
        <f>O516*H516</f>
        <v>0</v>
      </c>
      <c r="Q516" s="191">
        <v>0</v>
      </c>
      <c r="R516" s="191">
        <f>Q516*H516</f>
        <v>0</v>
      </c>
      <c r="S516" s="191">
        <v>0</v>
      </c>
      <c r="T516" s="192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93" t="s">
        <v>205</v>
      </c>
      <c r="AT516" s="193" t="s">
        <v>130</v>
      </c>
      <c r="AU516" s="193" t="s">
        <v>83</v>
      </c>
      <c r="AY516" s="17" t="s">
        <v>128</v>
      </c>
      <c r="BE516" s="194">
        <f>IF(N516="základní",J516,0)</f>
        <v>0</v>
      </c>
      <c r="BF516" s="194">
        <f>IF(N516="snížená",J516,0)</f>
        <v>0</v>
      </c>
      <c r="BG516" s="194">
        <f>IF(N516="zákl. přenesená",J516,0)</f>
        <v>0</v>
      </c>
      <c r="BH516" s="194">
        <f>IF(N516="sníž. přenesená",J516,0)</f>
        <v>0</v>
      </c>
      <c r="BI516" s="194">
        <f>IF(N516="nulová",J516,0)</f>
        <v>0</v>
      </c>
      <c r="BJ516" s="17" t="s">
        <v>81</v>
      </c>
      <c r="BK516" s="194">
        <f>ROUND(I516*H516,2)</f>
        <v>0</v>
      </c>
      <c r="BL516" s="17" t="s">
        <v>205</v>
      </c>
      <c r="BM516" s="193" t="s">
        <v>539</v>
      </c>
    </row>
    <row r="517" spans="1:65" s="2" customFormat="1" ht="214.5">
      <c r="A517" s="34"/>
      <c r="B517" s="35"/>
      <c r="C517" s="36"/>
      <c r="D517" s="195" t="s">
        <v>137</v>
      </c>
      <c r="E517" s="36"/>
      <c r="F517" s="196" t="s">
        <v>540</v>
      </c>
      <c r="G517" s="36"/>
      <c r="H517" s="36"/>
      <c r="I517" s="197"/>
      <c r="J517" s="36"/>
      <c r="K517" s="36"/>
      <c r="L517" s="39"/>
      <c r="M517" s="198"/>
      <c r="N517" s="199"/>
      <c r="O517" s="71"/>
      <c r="P517" s="71"/>
      <c r="Q517" s="71"/>
      <c r="R517" s="71"/>
      <c r="S517" s="71"/>
      <c r="T517" s="72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137</v>
      </c>
      <c r="AU517" s="17" t="s">
        <v>83</v>
      </c>
    </row>
    <row r="518" spans="1:65" s="13" customFormat="1" ht="11.25">
      <c r="B518" s="202"/>
      <c r="C518" s="203"/>
      <c r="D518" s="195" t="s">
        <v>141</v>
      </c>
      <c r="E518" s="204" t="s">
        <v>1</v>
      </c>
      <c r="F518" s="205" t="s">
        <v>81</v>
      </c>
      <c r="G518" s="203"/>
      <c r="H518" s="206">
        <v>1</v>
      </c>
      <c r="I518" s="207"/>
      <c r="J518" s="203"/>
      <c r="K518" s="203"/>
      <c r="L518" s="208"/>
      <c r="M518" s="209"/>
      <c r="N518" s="210"/>
      <c r="O518" s="210"/>
      <c r="P518" s="210"/>
      <c r="Q518" s="210"/>
      <c r="R518" s="210"/>
      <c r="S518" s="210"/>
      <c r="T518" s="211"/>
      <c r="AT518" s="212" t="s">
        <v>141</v>
      </c>
      <c r="AU518" s="212" t="s">
        <v>83</v>
      </c>
      <c r="AV518" s="13" t="s">
        <v>83</v>
      </c>
      <c r="AW518" s="13" t="s">
        <v>30</v>
      </c>
      <c r="AX518" s="13" t="s">
        <v>73</v>
      </c>
      <c r="AY518" s="212" t="s">
        <v>128</v>
      </c>
    </row>
    <row r="519" spans="1:65" s="14" customFormat="1" ht="11.25">
      <c r="B519" s="213"/>
      <c r="C519" s="214"/>
      <c r="D519" s="195" t="s">
        <v>141</v>
      </c>
      <c r="E519" s="215" t="s">
        <v>1</v>
      </c>
      <c r="F519" s="216" t="s">
        <v>143</v>
      </c>
      <c r="G519" s="214"/>
      <c r="H519" s="217">
        <v>1</v>
      </c>
      <c r="I519" s="218"/>
      <c r="J519" s="214"/>
      <c r="K519" s="214"/>
      <c r="L519" s="219"/>
      <c r="M519" s="220"/>
      <c r="N519" s="221"/>
      <c r="O519" s="221"/>
      <c r="P519" s="221"/>
      <c r="Q519" s="221"/>
      <c r="R519" s="221"/>
      <c r="S519" s="221"/>
      <c r="T519" s="222"/>
      <c r="AT519" s="223" t="s">
        <v>141</v>
      </c>
      <c r="AU519" s="223" t="s">
        <v>83</v>
      </c>
      <c r="AV519" s="14" t="s">
        <v>135</v>
      </c>
      <c r="AW519" s="14" t="s">
        <v>30</v>
      </c>
      <c r="AX519" s="14" t="s">
        <v>81</v>
      </c>
      <c r="AY519" s="223" t="s">
        <v>128</v>
      </c>
    </row>
    <row r="520" spans="1:65" s="12" customFormat="1" ht="22.9" customHeight="1">
      <c r="B520" s="166"/>
      <c r="C520" s="167"/>
      <c r="D520" s="168" t="s">
        <v>72</v>
      </c>
      <c r="E520" s="180" t="s">
        <v>541</v>
      </c>
      <c r="F520" s="180" t="s">
        <v>542</v>
      </c>
      <c r="G520" s="167"/>
      <c r="H520" s="167"/>
      <c r="I520" s="170"/>
      <c r="J520" s="181">
        <f>BK520</f>
        <v>0</v>
      </c>
      <c r="K520" s="167"/>
      <c r="L520" s="172"/>
      <c r="M520" s="173"/>
      <c r="N520" s="174"/>
      <c r="O520" s="174"/>
      <c r="P520" s="175">
        <f>SUM(P521:P546)</f>
        <v>0</v>
      </c>
      <c r="Q520" s="174"/>
      <c r="R520" s="175">
        <f>SUM(R521:R546)</f>
        <v>0</v>
      </c>
      <c r="S520" s="174"/>
      <c r="T520" s="176">
        <f>SUM(T521:T546)</f>
        <v>0.51522000000000001</v>
      </c>
      <c r="AR520" s="177" t="s">
        <v>83</v>
      </c>
      <c r="AT520" s="178" t="s">
        <v>72</v>
      </c>
      <c r="AU520" s="178" t="s">
        <v>81</v>
      </c>
      <c r="AY520" s="177" t="s">
        <v>128</v>
      </c>
      <c r="BK520" s="179">
        <f>SUM(BK521:BK546)</f>
        <v>0</v>
      </c>
    </row>
    <row r="521" spans="1:65" s="2" customFormat="1" ht="24.2" customHeight="1">
      <c r="A521" s="34"/>
      <c r="B521" s="35"/>
      <c r="C521" s="182" t="s">
        <v>543</v>
      </c>
      <c r="D521" s="182" t="s">
        <v>130</v>
      </c>
      <c r="E521" s="183" t="s">
        <v>544</v>
      </c>
      <c r="F521" s="184" t="s">
        <v>545</v>
      </c>
      <c r="G521" s="185" t="s">
        <v>133</v>
      </c>
      <c r="H521" s="186">
        <v>124.5</v>
      </c>
      <c r="I521" s="187"/>
      <c r="J521" s="188">
        <f>ROUND(I521*H521,2)</f>
        <v>0</v>
      </c>
      <c r="K521" s="184" t="s">
        <v>134</v>
      </c>
      <c r="L521" s="39"/>
      <c r="M521" s="189" t="s">
        <v>1</v>
      </c>
      <c r="N521" s="190" t="s">
        <v>38</v>
      </c>
      <c r="O521" s="71"/>
      <c r="P521" s="191">
        <f>O521*H521</f>
        <v>0</v>
      </c>
      <c r="Q521" s="191">
        <v>0</v>
      </c>
      <c r="R521" s="191">
        <f>Q521*H521</f>
        <v>0</v>
      </c>
      <c r="S521" s="191">
        <v>3.0000000000000001E-3</v>
      </c>
      <c r="T521" s="192">
        <f>S521*H521</f>
        <v>0.3735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3" t="s">
        <v>205</v>
      </c>
      <c r="AT521" s="193" t="s">
        <v>130</v>
      </c>
      <c r="AU521" s="193" t="s">
        <v>83</v>
      </c>
      <c r="AY521" s="17" t="s">
        <v>128</v>
      </c>
      <c r="BE521" s="194">
        <f>IF(N521="základní",J521,0)</f>
        <v>0</v>
      </c>
      <c r="BF521" s="194">
        <f>IF(N521="snížená",J521,0)</f>
        <v>0</v>
      </c>
      <c r="BG521" s="194">
        <f>IF(N521="zákl. přenesená",J521,0)</f>
        <v>0</v>
      </c>
      <c r="BH521" s="194">
        <f>IF(N521="sníž. přenesená",J521,0)</f>
        <v>0</v>
      </c>
      <c r="BI521" s="194">
        <f>IF(N521="nulová",J521,0)</f>
        <v>0</v>
      </c>
      <c r="BJ521" s="17" t="s">
        <v>81</v>
      </c>
      <c r="BK521" s="194">
        <f>ROUND(I521*H521,2)</f>
        <v>0</v>
      </c>
      <c r="BL521" s="17" t="s">
        <v>205</v>
      </c>
      <c r="BM521" s="193" t="s">
        <v>546</v>
      </c>
    </row>
    <row r="522" spans="1:65" s="2" customFormat="1" ht="11.25">
      <c r="A522" s="34"/>
      <c r="B522" s="35"/>
      <c r="C522" s="36"/>
      <c r="D522" s="195" t="s">
        <v>137</v>
      </c>
      <c r="E522" s="36"/>
      <c r="F522" s="196" t="s">
        <v>545</v>
      </c>
      <c r="G522" s="36"/>
      <c r="H522" s="36"/>
      <c r="I522" s="197"/>
      <c r="J522" s="36"/>
      <c r="K522" s="36"/>
      <c r="L522" s="39"/>
      <c r="M522" s="198"/>
      <c r="N522" s="199"/>
      <c r="O522" s="71"/>
      <c r="P522" s="71"/>
      <c r="Q522" s="71"/>
      <c r="R522" s="71"/>
      <c r="S522" s="71"/>
      <c r="T522" s="72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7" t="s">
        <v>137</v>
      </c>
      <c r="AU522" s="17" t="s">
        <v>83</v>
      </c>
    </row>
    <row r="523" spans="1:65" s="2" customFormat="1" ht="11.25">
      <c r="A523" s="34"/>
      <c r="B523" s="35"/>
      <c r="C523" s="36"/>
      <c r="D523" s="200" t="s">
        <v>139</v>
      </c>
      <c r="E523" s="36"/>
      <c r="F523" s="201" t="s">
        <v>547</v>
      </c>
      <c r="G523" s="36"/>
      <c r="H523" s="36"/>
      <c r="I523" s="197"/>
      <c r="J523" s="36"/>
      <c r="K523" s="36"/>
      <c r="L523" s="39"/>
      <c r="M523" s="198"/>
      <c r="N523" s="199"/>
      <c r="O523" s="71"/>
      <c r="P523" s="71"/>
      <c r="Q523" s="71"/>
      <c r="R523" s="71"/>
      <c r="S523" s="71"/>
      <c r="T523" s="72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139</v>
      </c>
      <c r="AU523" s="17" t="s">
        <v>83</v>
      </c>
    </row>
    <row r="524" spans="1:65" s="13" customFormat="1" ht="11.25">
      <c r="B524" s="202"/>
      <c r="C524" s="203"/>
      <c r="D524" s="195" t="s">
        <v>141</v>
      </c>
      <c r="E524" s="204" t="s">
        <v>1</v>
      </c>
      <c r="F524" s="205" t="s">
        <v>548</v>
      </c>
      <c r="G524" s="203"/>
      <c r="H524" s="206">
        <v>124.5</v>
      </c>
      <c r="I524" s="207"/>
      <c r="J524" s="203"/>
      <c r="K524" s="203"/>
      <c r="L524" s="208"/>
      <c r="M524" s="209"/>
      <c r="N524" s="210"/>
      <c r="O524" s="210"/>
      <c r="P524" s="210"/>
      <c r="Q524" s="210"/>
      <c r="R524" s="210"/>
      <c r="S524" s="210"/>
      <c r="T524" s="211"/>
      <c r="AT524" s="212" t="s">
        <v>141</v>
      </c>
      <c r="AU524" s="212" t="s">
        <v>83</v>
      </c>
      <c r="AV524" s="13" t="s">
        <v>83</v>
      </c>
      <c r="AW524" s="13" t="s">
        <v>30</v>
      </c>
      <c r="AX524" s="13" t="s">
        <v>73</v>
      </c>
      <c r="AY524" s="212" t="s">
        <v>128</v>
      </c>
    </row>
    <row r="525" spans="1:65" s="14" customFormat="1" ht="11.25">
      <c r="B525" s="213"/>
      <c r="C525" s="214"/>
      <c r="D525" s="195" t="s">
        <v>141</v>
      </c>
      <c r="E525" s="215" t="s">
        <v>1</v>
      </c>
      <c r="F525" s="216" t="s">
        <v>143</v>
      </c>
      <c r="G525" s="214"/>
      <c r="H525" s="217">
        <v>124.5</v>
      </c>
      <c r="I525" s="218"/>
      <c r="J525" s="214"/>
      <c r="K525" s="214"/>
      <c r="L525" s="219"/>
      <c r="M525" s="220"/>
      <c r="N525" s="221"/>
      <c r="O525" s="221"/>
      <c r="P525" s="221"/>
      <c r="Q525" s="221"/>
      <c r="R525" s="221"/>
      <c r="S525" s="221"/>
      <c r="T525" s="222"/>
      <c r="AT525" s="223" t="s">
        <v>141</v>
      </c>
      <c r="AU525" s="223" t="s">
        <v>83</v>
      </c>
      <c r="AV525" s="14" t="s">
        <v>135</v>
      </c>
      <c r="AW525" s="14" t="s">
        <v>30</v>
      </c>
      <c r="AX525" s="14" t="s">
        <v>81</v>
      </c>
      <c r="AY525" s="223" t="s">
        <v>128</v>
      </c>
    </row>
    <row r="526" spans="1:65" s="2" customFormat="1" ht="24.2" customHeight="1">
      <c r="A526" s="34"/>
      <c r="B526" s="35"/>
      <c r="C526" s="182" t="s">
        <v>373</v>
      </c>
      <c r="D526" s="182" t="s">
        <v>130</v>
      </c>
      <c r="E526" s="183" t="s">
        <v>549</v>
      </c>
      <c r="F526" s="184" t="s">
        <v>550</v>
      </c>
      <c r="G526" s="185" t="s">
        <v>396</v>
      </c>
      <c r="H526" s="186">
        <v>31.2</v>
      </c>
      <c r="I526" s="187"/>
      <c r="J526" s="188">
        <f>ROUND(I526*H526,2)</f>
        <v>0</v>
      </c>
      <c r="K526" s="184" t="s">
        <v>134</v>
      </c>
      <c r="L526" s="39"/>
      <c r="M526" s="189" t="s">
        <v>1</v>
      </c>
      <c r="N526" s="190" t="s">
        <v>38</v>
      </c>
      <c r="O526" s="71"/>
      <c r="P526" s="191">
        <f>O526*H526</f>
        <v>0</v>
      </c>
      <c r="Q526" s="191">
        <v>0</v>
      </c>
      <c r="R526" s="191">
        <f>Q526*H526</f>
        <v>0</v>
      </c>
      <c r="S526" s="191">
        <v>3.0000000000000001E-3</v>
      </c>
      <c r="T526" s="192">
        <f>S526*H526</f>
        <v>9.3600000000000003E-2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3" t="s">
        <v>205</v>
      </c>
      <c r="AT526" s="193" t="s">
        <v>130</v>
      </c>
      <c r="AU526" s="193" t="s">
        <v>83</v>
      </c>
      <c r="AY526" s="17" t="s">
        <v>128</v>
      </c>
      <c r="BE526" s="194">
        <f>IF(N526="základní",J526,0)</f>
        <v>0</v>
      </c>
      <c r="BF526" s="194">
        <f>IF(N526="snížená",J526,0)</f>
        <v>0</v>
      </c>
      <c r="BG526" s="194">
        <f>IF(N526="zákl. přenesená",J526,0)</f>
        <v>0</v>
      </c>
      <c r="BH526" s="194">
        <f>IF(N526="sníž. přenesená",J526,0)</f>
        <v>0</v>
      </c>
      <c r="BI526" s="194">
        <f>IF(N526="nulová",J526,0)</f>
        <v>0</v>
      </c>
      <c r="BJ526" s="17" t="s">
        <v>81</v>
      </c>
      <c r="BK526" s="194">
        <f>ROUND(I526*H526,2)</f>
        <v>0</v>
      </c>
      <c r="BL526" s="17" t="s">
        <v>205</v>
      </c>
      <c r="BM526" s="193" t="s">
        <v>551</v>
      </c>
    </row>
    <row r="527" spans="1:65" s="2" customFormat="1" ht="19.5">
      <c r="A527" s="34"/>
      <c r="B527" s="35"/>
      <c r="C527" s="36"/>
      <c r="D527" s="195" t="s">
        <v>137</v>
      </c>
      <c r="E527" s="36"/>
      <c r="F527" s="196" t="s">
        <v>550</v>
      </c>
      <c r="G527" s="36"/>
      <c r="H527" s="36"/>
      <c r="I527" s="197"/>
      <c r="J527" s="36"/>
      <c r="K527" s="36"/>
      <c r="L527" s="39"/>
      <c r="M527" s="198"/>
      <c r="N527" s="199"/>
      <c r="O527" s="71"/>
      <c r="P527" s="71"/>
      <c r="Q527" s="71"/>
      <c r="R527" s="71"/>
      <c r="S527" s="71"/>
      <c r="T527" s="72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7" t="s">
        <v>137</v>
      </c>
      <c r="AU527" s="17" t="s">
        <v>83</v>
      </c>
    </row>
    <row r="528" spans="1:65" s="2" customFormat="1" ht="11.25">
      <c r="A528" s="34"/>
      <c r="B528" s="35"/>
      <c r="C528" s="36"/>
      <c r="D528" s="200" t="s">
        <v>139</v>
      </c>
      <c r="E528" s="36"/>
      <c r="F528" s="201" t="s">
        <v>552</v>
      </c>
      <c r="G528" s="36"/>
      <c r="H528" s="36"/>
      <c r="I528" s="197"/>
      <c r="J528" s="36"/>
      <c r="K528" s="36"/>
      <c r="L528" s="39"/>
      <c r="M528" s="198"/>
      <c r="N528" s="199"/>
      <c r="O528" s="71"/>
      <c r="P528" s="71"/>
      <c r="Q528" s="71"/>
      <c r="R528" s="71"/>
      <c r="S528" s="71"/>
      <c r="T528" s="72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7" t="s">
        <v>139</v>
      </c>
      <c r="AU528" s="17" t="s">
        <v>83</v>
      </c>
    </row>
    <row r="529" spans="1:65" s="13" customFormat="1" ht="11.25">
      <c r="B529" s="202"/>
      <c r="C529" s="203"/>
      <c r="D529" s="195" t="s">
        <v>141</v>
      </c>
      <c r="E529" s="204" t="s">
        <v>1</v>
      </c>
      <c r="F529" s="205" t="s">
        <v>553</v>
      </c>
      <c r="G529" s="203"/>
      <c r="H529" s="206">
        <v>31.2</v>
      </c>
      <c r="I529" s="207"/>
      <c r="J529" s="203"/>
      <c r="K529" s="203"/>
      <c r="L529" s="208"/>
      <c r="M529" s="209"/>
      <c r="N529" s="210"/>
      <c r="O529" s="210"/>
      <c r="P529" s="210"/>
      <c r="Q529" s="210"/>
      <c r="R529" s="210"/>
      <c r="S529" s="210"/>
      <c r="T529" s="211"/>
      <c r="AT529" s="212" t="s">
        <v>141</v>
      </c>
      <c r="AU529" s="212" t="s">
        <v>83</v>
      </c>
      <c r="AV529" s="13" t="s">
        <v>83</v>
      </c>
      <c r="AW529" s="13" t="s">
        <v>30</v>
      </c>
      <c r="AX529" s="13" t="s">
        <v>73</v>
      </c>
      <c r="AY529" s="212" t="s">
        <v>128</v>
      </c>
    </row>
    <row r="530" spans="1:65" s="14" customFormat="1" ht="11.25">
      <c r="B530" s="213"/>
      <c r="C530" s="214"/>
      <c r="D530" s="195" t="s">
        <v>141</v>
      </c>
      <c r="E530" s="215" t="s">
        <v>1</v>
      </c>
      <c r="F530" s="216" t="s">
        <v>143</v>
      </c>
      <c r="G530" s="214"/>
      <c r="H530" s="217">
        <v>31.2</v>
      </c>
      <c r="I530" s="218"/>
      <c r="J530" s="214"/>
      <c r="K530" s="214"/>
      <c r="L530" s="219"/>
      <c r="M530" s="220"/>
      <c r="N530" s="221"/>
      <c r="O530" s="221"/>
      <c r="P530" s="221"/>
      <c r="Q530" s="221"/>
      <c r="R530" s="221"/>
      <c r="S530" s="221"/>
      <c r="T530" s="222"/>
      <c r="AT530" s="223" t="s">
        <v>141</v>
      </c>
      <c r="AU530" s="223" t="s">
        <v>83</v>
      </c>
      <c r="AV530" s="14" t="s">
        <v>135</v>
      </c>
      <c r="AW530" s="14" t="s">
        <v>30</v>
      </c>
      <c r="AX530" s="14" t="s">
        <v>81</v>
      </c>
      <c r="AY530" s="223" t="s">
        <v>128</v>
      </c>
    </row>
    <row r="531" spans="1:65" s="2" customFormat="1" ht="21.75" customHeight="1">
      <c r="A531" s="34"/>
      <c r="B531" s="35"/>
      <c r="C531" s="182" t="s">
        <v>554</v>
      </c>
      <c r="D531" s="182" t="s">
        <v>130</v>
      </c>
      <c r="E531" s="183" t="s">
        <v>555</v>
      </c>
      <c r="F531" s="184" t="s">
        <v>556</v>
      </c>
      <c r="G531" s="185" t="s">
        <v>396</v>
      </c>
      <c r="H531" s="186">
        <v>129.19999999999999</v>
      </c>
      <c r="I531" s="187"/>
      <c r="J531" s="188">
        <f>ROUND(I531*H531,2)</f>
        <v>0</v>
      </c>
      <c r="K531" s="184" t="s">
        <v>134</v>
      </c>
      <c r="L531" s="39"/>
      <c r="M531" s="189" t="s">
        <v>1</v>
      </c>
      <c r="N531" s="190" t="s">
        <v>38</v>
      </c>
      <c r="O531" s="71"/>
      <c r="P531" s="191">
        <f>O531*H531</f>
        <v>0</v>
      </c>
      <c r="Q531" s="191">
        <v>0</v>
      </c>
      <c r="R531" s="191">
        <f>Q531*H531</f>
        <v>0</v>
      </c>
      <c r="S531" s="191">
        <v>2.9999999999999997E-4</v>
      </c>
      <c r="T531" s="192">
        <f>S531*H531</f>
        <v>3.8759999999999996E-2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3" t="s">
        <v>205</v>
      </c>
      <c r="AT531" s="193" t="s">
        <v>130</v>
      </c>
      <c r="AU531" s="193" t="s">
        <v>83</v>
      </c>
      <c r="AY531" s="17" t="s">
        <v>128</v>
      </c>
      <c r="BE531" s="194">
        <f>IF(N531="základní",J531,0)</f>
        <v>0</v>
      </c>
      <c r="BF531" s="194">
        <f>IF(N531="snížená",J531,0)</f>
        <v>0</v>
      </c>
      <c r="BG531" s="194">
        <f>IF(N531="zákl. přenesená",J531,0)</f>
        <v>0</v>
      </c>
      <c r="BH531" s="194">
        <f>IF(N531="sníž. přenesená",J531,0)</f>
        <v>0</v>
      </c>
      <c r="BI531" s="194">
        <f>IF(N531="nulová",J531,0)</f>
        <v>0</v>
      </c>
      <c r="BJ531" s="17" t="s">
        <v>81</v>
      </c>
      <c r="BK531" s="194">
        <f>ROUND(I531*H531,2)</f>
        <v>0</v>
      </c>
      <c r="BL531" s="17" t="s">
        <v>205</v>
      </c>
      <c r="BM531" s="193" t="s">
        <v>557</v>
      </c>
    </row>
    <row r="532" spans="1:65" s="2" customFormat="1" ht="11.25">
      <c r="A532" s="34"/>
      <c r="B532" s="35"/>
      <c r="C532" s="36"/>
      <c r="D532" s="195" t="s">
        <v>137</v>
      </c>
      <c r="E532" s="36"/>
      <c r="F532" s="196" t="s">
        <v>556</v>
      </c>
      <c r="G532" s="36"/>
      <c r="H532" s="36"/>
      <c r="I532" s="197"/>
      <c r="J532" s="36"/>
      <c r="K532" s="36"/>
      <c r="L532" s="39"/>
      <c r="M532" s="198"/>
      <c r="N532" s="199"/>
      <c r="O532" s="71"/>
      <c r="P532" s="71"/>
      <c r="Q532" s="71"/>
      <c r="R532" s="71"/>
      <c r="S532" s="71"/>
      <c r="T532" s="72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7" t="s">
        <v>137</v>
      </c>
      <c r="AU532" s="17" t="s">
        <v>83</v>
      </c>
    </row>
    <row r="533" spans="1:65" s="2" customFormat="1" ht="11.25">
      <c r="A533" s="34"/>
      <c r="B533" s="35"/>
      <c r="C533" s="36"/>
      <c r="D533" s="200" t="s">
        <v>139</v>
      </c>
      <c r="E533" s="36"/>
      <c r="F533" s="201" t="s">
        <v>558</v>
      </c>
      <c r="G533" s="36"/>
      <c r="H533" s="36"/>
      <c r="I533" s="197"/>
      <c r="J533" s="36"/>
      <c r="K533" s="36"/>
      <c r="L533" s="39"/>
      <c r="M533" s="198"/>
      <c r="N533" s="199"/>
      <c r="O533" s="71"/>
      <c r="P533" s="71"/>
      <c r="Q533" s="71"/>
      <c r="R533" s="71"/>
      <c r="S533" s="71"/>
      <c r="T533" s="72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7" t="s">
        <v>139</v>
      </c>
      <c r="AU533" s="17" t="s">
        <v>83</v>
      </c>
    </row>
    <row r="534" spans="1:65" s="13" customFormat="1" ht="11.25">
      <c r="B534" s="202"/>
      <c r="C534" s="203"/>
      <c r="D534" s="195" t="s">
        <v>141</v>
      </c>
      <c r="E534" s="204" t="s">
        <v>1</v>
      </c>
      <c r="F534" s="205" t="s">
        <v>559</v>
      </c>
      <c r="G534" s="203"/>
      <c r="H534" s="206">
        <v>22</v>
      </c>
      <c r="I534" s="207"/>
      <c r="J534" s="203"/>
      <c r="K534" s="203"/>
      <c r="L534" s="208"/>
      <c r="M534" s="209"/>
      <c r="N534" s="210"/>
      <c r="O534" s="210"/>
      <c r="P534" s="210"/>
      <c r="Q534" s="210"/>
      <c r="R534" s="210"/>
      <c r="S534" s="210"/>
      <c r="T534" s="211"/>
      <c r="AT534" s="212" t="s">
        <v>141</v>
      </c>
      <c r="AU534" s="212" t="s">
        <v>83</v>
      </c>
      <c r="AV534" s="13" t="s">
        <v>83</v>
      </c>
      <c r="AW534" s="13" t="s">
        <v>30</v>
      </c>
      <c r="AX534" s="13" t="s">
        <v>73</v>
      </c>
      <c r="AY534" s="212" t="s">
        <v>128</v>
      </c>
    </row>
    <row r="535" spans="1:65" s="13" customFormat="1" ht="11.25">
      <c r="B535" s="202"/>
      <c r="C535" s="203"/>
      <c r="D535" s="195" t="s">
        <v>141</v>
      </c>
      <c r="E535" s="204" t="s">
        <v>1</v>
      </c>
      <c r="F535" s="205" t="s">
        <v>560</v>
      </c>
      <c r="G535" s="203"/>
      <c r="H535" s="206">
        <v>13.4</v>
      </c>
      <c r="I535" s="207"/>
      <c r="J535" s="203"/>
      <c r="K535" s="203"/>
      <c r="L535" s="208"/>
      <c r="M535" s="209"/>
      <c r="N535" s="210"/>
      <c r="O535" s="210"/>
      <c r="P535" s="210"/>
      <c r="Q535" s="210"/>
      <c r="R535" s="210"/>
      <c r="S535" s="210"/>
      <c r="T535" s="211"/>
      <c r="AT535" s="212" t="s">
        <v>141</v>
      </c>
      <c r="AU535" s="212" t="s">
        <v>83</v>
      </c>
      <c r="AV535" s="13" t="s">
        <v>83</v>
      </c>
      <c r="AW535" s="13" t="s">
        <v>30</v>
      </c>
      <c r="AX535" s="13" t="s">
        <v>73</v>
      </c>
      <c r="AY535" s="212" t="s">
        <v>128</v>
      </c>
    </row>
    <row r="536" spans="1:65" s="13" customFormat="1" ht="11.25">
      <c r="B536" s="202"/>
      <c r="C536" s="203"/>
      <c r="D536" s="195" t="s">
        <v>141</v>
      </c>
      <c r="E536" s="204" t="s">
        <v>1</v>
      </c>
      <c r="F536" s="205" t="s">
        <v>561</v>
      </c>
      <c r="G536" s="203"/>
      <c r="H536" s="206">
        <v>12</v>
      </c>
      <c r="I536" s="207"/>
      <c r="J536" s="203"/>
      <c r="K536" s="203"/>
      <c r="L536" s="208"/>
      <c r="M536" s="209"/>
      <c r="N536" s="210"/>
      <c r="O536" s="210"/>
      <c r="P536" s="210"/>
      <c r="Q536" s="210"/>
      <c r="R536" s="210"/>
      <c r="S536" s="210"/>
      <c r="T536" s="211"/>
      <c r="AT536" s="212" t="s">
        <v>141</v>
      </c>
      <c r="AU536" s="212" t="s">
        <v>83</v>
      </c>
      <c r="AV536" s="13" t="s">
        <v>83</v>
      </c>
      <c r="AW536" s="13" t="s">
        <v>30</v>
      </c>
      <c r="AX536" s="13" t="s">
        <v>73</v>
      </c>
      <c r="AY536" s="212" t="s">
        <v>128</v>
      </c>
    </row>
    <row r="537" spans="1:65" s="13" customFormat="1" ht="11.25">
      <c r="B537" s="202"/>
      <c r="C537" s="203"/>
      <c r="D537" s="195" t="s">
        <v>141</v>
      </c>
      <c r="E537" s="204" t="s">
        <v>1</v>
      </c>
      <c r="F537" s="205" t="s">
        <v>562</v>
      </c>
      <c r="G537" s="203"/>
      <c r="H537" s="206">
        <v>10.199999999999999</v>
      </c>
      <c r="I537" s="207"/>
      <c r="J537" s="203"/>
      <c r="K537" s="203"/>
      <c r="L537" s="208"/>
      <c r="M537" s="209"/>
      <c r="N537" s="210"/>
      <c r="O537" s="210"/>
      <c r="P537" s="210"/>
      <c r="Q537" s="210"/>
      <c r="R537" s="210"/>
      <c r="S537" s="210"/>
      <c r="T537" s="211"/>
      <c r="AT537" s="212" t="s">
        <v>141</v>
      </c>
      <c r="AU537" s="212" t="s">
        <v>83</v>
      </c>
      <c r="AV537" s="13" t="s">
        <v>83</v>
      </c>
      <c r="AW537" s="13" t="s">
        <v>30</v>
      </c>
      <c r="AX537" s="13" t="s">
        <v>73</v>
      </c>
      <c r="AY537" s="212" t="s">
        <v>128</v>
      </c>
    </row>
    <row r="538" spans="1:65" s="13" customFormat="1" ht="11.25">
      <c r="B538" s="202"/>
      <c r="C538" s="203"/>
      <c r="D538" s="195" t="s">
        <v>141</v>
      </c>
      <c r="E538" s="204" t="s">
        <v>1</v>
      </c>
      <c r="F538" s="205" t="s">
        <v>563</v>
      </c>
      <c r="G538" s="203"/>
      <c r="H538" s="206">
        <v>21.8</v>
      </c>
      <c r="I538" s="207"/>
      <c r="J538" s="203"/>
      <c r="K538" s="203"/>
      <c r="L538" s="208"/>
      <c r="M538" s="209"/>
      <c r="N538" s="210"/>
      <c r="O538" s="210"/>
      <c r="P538" s="210"/>
      <c r="Q538" s="210"/>
      <c r="R538" s="210"/>
      <c r="S538" s="210"/>
      <c r="T538" s="211"/>
      <c r="AT538" s="212" t="s">
        <v>141</v>
      </c>
      <c r="AU538" s="212" t="s">
        <v>83</v>
      </c>
      <c r="AV538" s="13" t="s">
        <v>83</v>
      </c>
      <c r="AW538" s="13" t="s">
        <v>30</v>
      </c>
      <c r="AX538" s="13" t="s">
        <v>73</v>
      </c>
      <c r="AY538" s="212" t="s">
        <v>128</v>
      </c>
    </row>
    <row r="539" spans="1:65" s="13" customFormat="1" ht="11.25">
      <c r="B539" s="202"/>
      <c r="C539" s="203"/>
      <c r="D539" s="195" t="s">
        <v>141</v>
      </c>
      <c r="E539" s="204" t="s">
        <v>1</v>
      </c>
      <c r="F539" s="205" t="s">
        <v>564</v>
      </c>
      <c r="G539" s="203"/>
      <c r="H539" s="206">
        <v>28.2</v>
      </c>
      <c r="I539" s="207"/>
      <c r="J539" s="203"/>
      <c r="K539" s="203"/>
      <c r="L539" s="208"/>
      <c r="M539" s="209"/>
      <c r="N539" s="210"/>
      <c r="O539" s="210"/>
      <c r="P539" s="210"/>
      <c r="Q539" s="210"/>
      <c r="R539" s="210"/>
      <c r="S539" s="210"/>
      <c r="T539" s="211"/>
      <c r="AT539" s="212" t="s">
        <v>141</v>
      </c>
      <c r="AU539" s="212" t="s">
        <v>83</v>
      </c>
      <c r="AV539" s="13" t="s">
        <v>83</v>
      </c>
      <c r="AW539" s="13" t="s">
        <v>30</v>
      </c>
      <c r="AX539" s="13" t="s">
        <v>73</v>
      </c>
      <c r="AY539" s="212" t="s">
        <v>128</v>
      </c>
    </row>
    <row r="540" spans="1:65" s="13" customFormat="1" ht="11.25">
      <c r="B540" s="202"/>
      <c r="C540" s="203"/>
      <c r="D540" s="195" t="s">
        <v>141</v>
      </c>
      <c r="E540" s="204" t="s">
        <v>1</v>
      </c>
      <c r="F540" s="205" t="s">
        <v>565</v>
      </c>
      <c r="G540" s="203"/>
      <c r="H540" s="206">
        <v>21.6</v>
      </c>
      <c r="I540" s="207"/>
      <c r="J540" s="203"/>
      <c r="K540" s="203"/>
      <c r="L540" s="208"/>
      <c r="M540" s="209"/>
      <c r="N540" s="210"/>
      <c r="O540" s="210"/>
      <c r="P540" s="210"/>
      <c r="Q540" s="210"/>
      <c r="R540" s="210"/>
      <c r="S540" s="210"/>
      <c r="T540" s="211"/>
      <c r="AT540" s="212" t="s">
        <v>141</v>
      </c>
      <c r="AU540" s="212" t="s">
        <v>83</v>
      </c>
      <c r="AV540" s="13" t="s">
        <v>83</v>
      </c>
      <c r="AW540" s="13" t="s">
        <v>30</v>
      </c>
      <c r="AX540" s="13" t="s">
        <v>73</v>
      </c>
      <c r="AY540" s="212" t="s">
        <v>128</v>
      </c>
    </row>
    <row r="541" spans="1:65" s="14" customFormat="1" ht="11.25">
      <c r="B541" s="213"/>
      <c r="C541" s="214"/>
      <c r="D541" s="195" t="s">
        <v>141</v>
      </c>
      <c r="E541" s="215" t="s">
        <v>1</v>
      </c>
      <c r="F541" s="216" t="s">
        <v>143</v>
      </c>
      <c r="G541" s="214"/>
      <c r="H541" s="217">
        <v>129.19999999999999</v>
      </c>
      <c r="I541" s="218"/>
      <c r="J541" s="214"/>
      <c r="K541" s="214"/>
      <c r="L541" s="219"/>
      <c r="M541" s="220"/>
      <c r="N541" s="221"/>
      <c r="O541" s="221"/>
      <c r="P541" s="221"/>
      <c r="Q541" s="221"/>
      <c r="R541" s="221"/>
      <c r="S541" s="221"/>
      <c r="T541" s="222"/>
      <c r="AT541" s="223" t="s">
        <v>141</v>
      </c>
      <c r="AU541" s="223" t="s">
        <v>83</v>
      </c>
      <c r="AV541" s="14" t="s">
        <v>135</v>
      </c>
      <c r="AW541" s="14" t="s">
        <v>30</v>
      </c>
      <c r="AX541" s="14" t="s">
        <v>81</v>
      </c>
      <c r="AY541" s="223" t="s">
        <v>128</v>
      </c>
    </row>
    <row r="542" spans="1:65" s="2" customFormat="1" ht="16.5" customHeight="1">
      <c r="A542" s="34"/>
      <c r="B542" s="35"/>
      <c r="C542" s="182" t="s">
        <v>377</v>
      </c>
      <c r="D542" s="182" t="s">
        <v>130</v>
      </c>
      <c r="E542" s="183" t="s">
        <v>566</v>
      </c>
      <c r="F542" s="184" t="s">
        <v>567</v>
      </c>
      <c r="G542" s="185" t="s">
        <v>396</v>
      </c>
      <c r="H542" s="186">
        <v>31.2</v>
      </c>
      <c r="I542" s="187"/>
      <c r="J542" s="188">
        <f>ROUND(I542*H542,2)</f>
        <v>0</v>
      </c>
      <c r="K542" s="184" t="s">
        <v>134</v>
      </c>
      <c r="L542" s="39"/>
      <c r="M542" s="189" t="s">
        <v>1</v>
      </c>
      <c r="N542" s="190" t="s">
        <v>38</v>
      </c>
      <c r="O542" s="71"/>
      <c r="P542" s="191">
        <f>O542*H542</f>
        <v>0</v>
      </c>
      <c r="Q542" s="191">
        <v>0</v>
      </c>
      <c r="R542" s="191">
        <f>Q542*H542</f>
        <v>0</v>
      </c>
      <c r="S542" s="191">
        <v>2.9999999999999997E-4</v>
      </c>
      <c r="T542" s="192">
        <f>S542*H542</f>
        <v>9.3599999999999985E-3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3" t="s">
        <v>205</v>
      </c>
      <c r="AT542" s="193" t="s">
        <v>130</v>
      </c>
      <c r="AU542" s="193" t="s">
        <v>83</v>
      </c>
      <c r="AY542" s="17" t="s">
        <v>128</v>
      </c>
      <c r="BE542" s="194">
        <f>IF(N542="základní",J542,0)</f>
        <v>0</v>
      </c>
      <c r="BF542" s="194">
        <f>IF(N542="snížená",J542,0)</f>
        <v>0</v>
      </c>
      <c r="BG542" s="194">
        <f>IF(N542="zákl. přenesená",J542,0)</f>
        <v>0</v>
      </c>
      <c r="BH542" s="194">
        <f>IF(N542="sníž. přenesená",J542,0)</f>
        <v>0</v>
      </c>
      <c r="BI542" s="194">
        <f>IF(N542="nulová",J542,0)</f>
        <v>0</v>
      </c>
      <c r="BJ542" s="17" t="s">
        <v>81</v>
      </c>
      <c r="BK542" s="194">
        <f>ROUND(I542*H542,2)</f>
        <v>0</v>
      </c>
      <c r="BL542" s="17" t="s">
        <v>205</v>
      </c>
      <c r="BM542" s="193" t="s">
        <v>568</v>
      </c>
    </row>
    <row r="543" spans="1:65" s="2" customFormat="1" ht="11.25">
      <c r="A543" s="34"/>
      <c r="B543" s="35"/>
      <c r="C543" s="36"/>
      <c r="D543" s="195" t="s">
        <v>137</v>
      </c>
      <c r="E543" s="36"/>
      <c r="F543" s="196" t="s">
        <v>567</v>
      </c>
      <c r="G543" s="36"/>
      <c r="H543" s="36"/>
      <c r="I543" s="197"/>
      <c r="J543" s="36"/>
      <c r="K543" s="36"/>
      <c r="L543" s="39"/>
      <c r="M543" s="198"/>
      <c r="N543" s="199"/>
      <c r="O543" s="71"/>
      <c r="P543" s="71"/>
      <c r="Q543" s="71"/>
      <c r="R543" s="71"/>
      <c r="S543" s="71"/>
      <c r="T543" s="72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137</v>
      </c>
      <c r="AU543" s="17" t="s">
        <v>83</v>
      </c>
    </row>
    <row r="544" spans="1:65" s="2" customFormat="1" ht="11.25">
      <c r="A544" s="34"/>
      <c r="B544" s="35"/>
      <c r="C544" s="36"/>
      <c r="D544" s="200" t="s">
        <v>139</v>
      </c>
      <c r="E544" s="36"/>
      <c r="F544" s="201" t="s">
        <v>569</v>
      </c>
      <c r="G544" s="36"/>
      <c r="H544" s="36"/>
      <c r="I544" s="197"/>
      <c r="J544" s="36"/>
      <c r="K544" s="36"/>
      <c r="L544" s="39"/>
      <c r="M544" s="198"/>
      <c r="N544" s="199"/>
      <c r="O544" s="71"/>
      <c r="P544" s="71"/>
      <c r="Q544" s="71"/>
      <c r="R544" s="71"/>
      <c r="S544" s="71"/>
      <c r="T544" s="72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139</v>
      </c>
      <c r="AU544" s="17" t="s">
        <v>83</v>
      </c>
    </row>
    <row r="545" spans="1:65" s="13" customFormat="1" ht="11.25">
      <c r="B545" s="202"/>
      <c r="C545" s="203"/>
      <c r="D545" s="195" t="s">
        <v>141</v>
      </c>
      <c r="E545" s="204" t="s">
        <v>1</v>
      </c>
      <c r="F545" s="205" t="s">
        <v>553</v>
      </c>
      <c r="G545" s="203"/>
      <c r="H545" s="206">
        <v>31.2</v>
      </c>
      <c r="I545" s="207"/>
      <c r="J545" s="203"/>
      <c r="K545" s="203"/>
      <c r="L545" s="208"/>
      <c r="M545" s="209"/>
      <c r="N545" s="210"/>
      <c r="O545" s="210"/>
      <c r="P545" s="210"/>
      <c r="Q545" s="210"/>
      <c r="R545" s="210"/>
      <c r="S545" s="210"/>
      <c r="T545" s="211"/>
      <c r="AT545" s="212" t="s">
        <v>141</v>
      </c>
      <c r="AU545" s="212" t="s">
        <v>83</v>
      </c>
      <c r="AV545" s="13" t="s">
        <v>83</v>
      </c>
      <c r="AW545" s="13" t="s">
        <v>30</v>
      </c>
      <c r="AX545" s="13" t="s">
        <v>73</v>
      </c>
      <c r="AY545" s="212" t="s">
        <v>128</v>
      </c>
    </row>
    <row r="546" spans="1:65" s="14" customFormat="1" ht="11.25">
      <c r="B546" s="213"/>
      <c r="C546" s="214"/>
      <c r="D546" s="195" t="s">
        <v>141</v>
      </c>
      <c r="E546" s="215" t="s">
        <v>1</v>
      </c>
      <c r="F546" s="216" t="s">
        <v>143</v>
      </c>
      <c r="G546" s="214"/>
      <c r="H546" s="217">
        <v>31.2</v>
      </c>
      <c r="I546" s="218"/>
      <c r="J546" s="214"/>
      <c r="K546" s="214"/>
      <c r="L546" s="219"/>
      <c r="M546" s="220"/>
      <c r="N546" s="221"/>
      <c r="O546" s="221"/>
      <c r="P546" s="221"/>
      <c r="Q546" s="221"/>
      <c r="R546" s="221"/>
      <c r="S546" s="221"/>
      <c r="T546" s="222"/>
      <c r="AT546" s="223" t="s">
        <v>141</v>
      </c>
      <c r="AU546" s="223" t="s">
        <v>83</v>
      </c>
      <c r="AV546" s="14" t="s">
        <v>135</v>
      </c>
      <c r="AW546" s="14" t="s">
        <v>30</v>
      </c>
      <c r="AX546" s="14" t="s">
        <v>81</v>
      </c>
      <c r="AY546" s="223" t="s">
        <v>128</v>
      </c>
    </row>
    <row r="547" spans="1:65" s="12" customFormat="1" ht="25.9" customHeight="1">
      <c r="B547" s="166"/>
      <c r="C547" s="167"/>
      <c r="D547" s="168" t="s">
        <v>72</v>
      </c>
      <c r="E547" s="169" t="s">
        <v>150</v>
      </c>
      <c r="F547" s="169" t="s">
        <v>570</v>
      </c>
      <c r="G547" s="167"/>
      <c r="H547" s="167"/>
      <c r="I547" s="170"/>
      <c r="J547" s="171">
        <f>BK547</f>
        <v>0</v>
      </c>
      <c r="K547" s="167"/>
      <c r="L547" s="172"/>
      <c r="M547" s="173"/>
      <c r="N547" s="174"/>
      <c r="O547" s="174"/>
      <c r="P547" s="175">
        <f>P548</f>
        <v>0</v>
      </c>
      <c r="Q547" s="174"/>
      <c r="R547" s="175">
        <f>R548</f>
        <v>2.006262</v>
      </c>
      <c r="S547" s="174"/>
      <c r="T547" s="176">
        <f>T548</f>
        <v>0</v>
      </c>
      <c r="AR547" s="177" t="s">
        <v>149</v>
      </c>
      <c r="AT547" s="178" t="s">
        <v>72</v>
      </c>
      <c r="AU547" s="178" t="s">
        <v>73</v>
      </c>
      <c r="AY547" s="177" t="s">
        <v>128</v>
      </c>
      <c r="BK547" s="179">
        <f>BK548</f>
        <v>0</v>
      </c>
    </row>
    <row r="548" spans="1:65" s="12" customFormat="1" ht="22.9" customHeight="1">
      <c r="B548" s="166"/>
      <c r="C548" s="167"/>
      <c r="D548" s="168" t="s">
        <v>72</v>
      </c>
      <c r="E548" s="180" t="s">
        <v>571</v>
      </c>
      <c r="F548" s="180" t="s">
        <v>572</v>
      </c>
      <c r="G548" s="167"/>
      <c r="H548" s="167"/>
      <c r="I548" s="170"/>
      <c r="J548" s="181">
        <f>BK548</f>
        <v>0</v>
      </c>
      <c r="K548" s="167"/>
      <c r="L548" s="172"/>
      <c r="M548" s="173"/>
      <c r="N548" s="174"/>
      <c r="O548" s="174"/>
      <c r="P548" s="175">
        <f>SUM(P549:P570)</f>
        <v>0</v>
      </c>
      <c r="Q548" s="174"/>
      <c r="R548" s="175">
        <f>SUM(R549:R570)</f>
        <v>2.006262</v>
      </c>
      <c r="S548" s="174"/>
      <c r="T548" s="176">
        <f>SUM(T549:T570)</f>
        <v>0</v>
      </c>
      <c r="AR548" s="177" t="s">
        <v>149</v>
      </c>
      <c r="AT548" s="178" t="s">
        <v>72</v>
      </c>
      <c r="AU548" s="178" t="s">
        <v>81</v>
      </c>
      <c r="AY548" s="177" t="s">
        <v>128</v>
      </c>
      <c r="BK548" s="179">
        <f>SUM(BK549:BK570)</f>
        <v>0</v>
      </c>
    </row>
    <row r="549" spans="1:65" s="2" customFormat="1" ht="24.2" customHeight="1">
      <c r="A549" s="34"/>
      <c r="B549" s="35"/>
      <c r="C549" s="182" t="s">
        <v>573</v>
      </c>
      <c r="D549" s="182" t="s">
        <v>130</v>
      </c>
      <c r="E549" s="183" t="s">
        <v>574</v>
      </c>
      <c r="F549" s="184" t="s">
        <v>575</v>
      </c>
      <c r="G549" s="185" t="s">
        <v>576</v>
      </c>
      <c r="H549" s="186">
        <v>0.5</v>
      </c>
      <c r="I549" s="187"/>
      <c r="J549" s="188">
        <f>ROUND(I549*H549,2)</f>
        <v>0</v>
      </c>
      <c r="K549" s="184" t="s">
        <v>134</v>
      </c>
      <c r="L549" s="39"/>
      <c r="M549" s="189" t="s">
        <v>1</v>
      </c>
      <c r="N549" s="190" t="s">
        <v>38</v>
      </c>
      <c r="O549" s="71"/>
      <c r="P549" s="191">
        <f>O549*H549</f>
        <v>0</v>
      </c>
      <c r="Q549" s="191">
        <v>8.8000000000000005E-3</v>
      </c>
      <c r="R549" s="191">
        <f>Q549*H549</f>
        <v>4.4000000000000003E-3</v>
      </c>
      <c r="S549" s="191">
        <v>0</v>
      </c>
      <c r="T549" s="192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3" t="s">
        <v>363</v>
      </c>
      <c r="AT549" s="193" t="s">
        <v>130</v>
      </c>
      <c r="AU549" s="193" t="s">
        <v>83</v>
      </c>
      <c r="AY549" s="17" t="s">
        <v>128</v>
      </c>
      <c r="BE549" s="194">
        <f>IF(N549="základní",J549,0)</f>
        <v>0</v>
      </c>
      <c r="BF549" s="194">
        <f>IF(N549="snížená",J549,0)</f>
        <v>0</v>
      </c>
      <c r="BG549" s="194">
        <f>IF(N549="zákl. přenesená",J549,0)</f>
        <v>0</v>
      </c>
      <c r="BH549" s="194">
        <f>IF(N549="sníž. přenesená",J549,0)</f>
        <v>0</v>
      </c>
      <c r="BI549" s="194">
        <f>IF(N549="nulová",J549,0)</f>
        <v>0</v>
      </c>
      <c r="BJ549" s="17" t="s">
        <v>81</v>
      </c>
      <c r="BK549" s="194">
        <f>ROUND(I549*H549,2)</f>
        <v>0</v>
      </c>
      <c r="BL549" s="17" t="s">
        <v>363</v>
      </c>
      <c r="BM549" s="193" t="s">
        <v>142</v>
      </c>
    </row>
    <row r="550" spans="1:65" s="2" customFormat="1" ht="19.5">
      <c r="A550" s="34"/>
      <c r="B550" s="35"/>
      <c r="C550" s="36"/>
      <c r="D550" s="195" t="s">
        <v>137</v>
      </c>
      <c r="E550" s="36"/>
      <c r="F550" s="196" t="s">
        <v>575</v>
      </c>
      <c r="G550" s="36"/>
      <c r="H550" s="36"/>
      <c r="I550" s="197"/>
      <c r="J550" s="36"/>
      <c r="K550" s="36"/>
      <c r="L550" s="39"/>
      <c r="M550" s="198"/>
      <c r="N550" s="199"/>
      <c r="O550" s="71"/>
      <c r="P550" s="71"/>
      <c r="Q550" s="71"/>
      <c r="R550" s="71"/>
      <c r="S550" s="71"/>
      <c r="T550" s="72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7" t="s">
        <v>137</v>
      </c>
      <c r="AU550" s="17" t="s">
        <v>83</v>
      </c>
    </row>
    <row r="551" spans="1:65" s="2" customFormat="1" ht="11.25">
      <c r="A551" s="34"/>
      <c r="B551" s="35"/>
      <c r="C551" s="36"/>
      <c r="D551" s="200" t="s">
        <v>139</v>
      </c>
      <c r="E551" s="36"/>
      <c r="F551" s="201" t="s">
        <v>577</v>
      </c>
      <c r="G551" s="36"/>
      <c r="H551" s="36"/>
      <c r="I551" s="197"/>
      <c r="J551" s="36"/>
      <c r="K551" s="36"/>
      <c r="L551" s="39"/>
      <c r="M551" s="198"/>
      <c r="N551" s="199"/>
      <c r="O551" s="71"/>
      <c r="P551" s="71"/>
      <c r="Q551" s="71"/>
      <c r="R551" s="71"/>
      <c r="S551" s="71"/>
      <c r="T551" s="72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7" t="s">
        <v>139</v>
      </c>
      <c r="AU551" s="17" t="s">
        <v>83</v>
      </c>
    </row>
    <row r="552" spans="1:65" s="13" customFormat="1" ht="11.25">
      <c r="B552" s="202"/>
      <c r="C552" s="203"/>
      <c r="D552" s="195" t="s">
        <v>141</v>
      </c>
      <c r="E552" s="204" t="s">
        <v>1</v>
      </c>
      <c r="F552" s="205" t="s">
        <v>578</v>
      </c>
      <c r="G552" s="203"/>
      <c r="H552" s="206">
        <v>0.5</v>
      </c>
      <c r="I552" s="207"/>
      <c r="J552" s="203"/>
      <c r="K552" s="203"/>
      <c r="L552" s="208"/>
      <c r="M552" s="209"/>
      <c r="N552" s="210"/>
      <c r="O552" s="210"/>
      <c r="P552" s="210"/>
      <c r="Q552" s="210"/>
      <c r="R552" s="210"/>
      <c r="S552" s="210"/>
      <c r="T552" s="211"/>
      <c r="AT552" s="212" t="s">
        <v>141</v>
      </c>
      <c r="AU552" s="212" t="s">
        <v>83</v>
      </c>
      <c r="AV552" s="13" t="s">
        <v>83</v>
      </c>
      <c r="AW552" s="13" t="s">
        <v>30</v>
      </c>
      <c r="AX552" s="13" t="s">
        <v>73</v>
      </c>
      <c r="AY552" s="212" t="s">
        <v>128</v>
      </c>
    </row>
    <row r="553" spans="1:65" s="14" customFormat="1" ht="11.25">
      <c r="B553" s="213"/>
      <c r="C553" s="214"/>
      <c r="D553" s="195" t="s">
        <v>141</v>
      </c>
      <c r="E553" s="215" t="s">
        <v>1</v>
      </c>
      <c r="F553" s="216" t="s">
        <v>143</v>
      </c>
      <c r="G553" s="214"/>
      <c r="H553" s="217">
        <v>0.5</v>
      </c>
      <c r="I553" s="218"/>
      <c r="J553" s="214"/>
      <c r="K553" s="214"/>
      <c r="L553" s="219"/>
      <c r="M553" s="220"/>
      <c r="N553" s="221"/>
      <c r="O553" s="221"/>
      <c r="P553" s="221"/>
      <c r="Q553" s="221"/>
      <c r="R553" s="221"/>
      <c r="S553" s="221"/>
      <c r="T553" s="222"/>
      <c r="AT553" s="223" t="s">
        <v>141</v>
      </c>
      <c r="AU553" s="223" t="s">
        <v>83</v>
      </c>
      <c r="AV553" s="14" t="s">
        <v>135</v>
      </c>
      <c r="AW553" s="14" t="s">
        <v>30</v>
      </c>
      <c r="AX553" s="14" t="s">
        <v>81</v>
      </c>
      <c r="AY553" s="223" t="s">
        <v>128</v>
      </c>
    </row>
    <row r="554" spans="1:65" s="2" customFormat="1" ht="55.5" customHeight="1">
      <c r="A554" s="34"/>
      <c r="B554" s="35"/>
      <c r="C554" s="182" t="s">
        <v>382</v>
      </c>
      <c r="D554" s="182" t="s">
        <v>130</v>
      </c>
      <c r="E554" s="183" t="s">
        <v>579</v>
      </c>
      <c r="F554" s="184" t="s">
        <v>580</v>
      </c>
      <c r="G554" s="185" t="s">
        <v>146</v>
      </c>
      <c r="H554" s="186">
        <v>0.6</v>
      </c>
      <c r="I554" s="187"/>
      <c r="J554" s="188">
        <f>ROUND(I554*H554,2)</f>
        <v>0</v>
      </c>
      <c r="K554" s="184" t="s">
        <v>134</v>
      </c>
      <c r="L554" s="39"/>
      <c r="M554" s="189" t="s">
        <v>1</v>
      </c>
      <c r="N554" s="190" t="s">
        <v>38</v>
      </c>
      <c r="O554" s="71"/>
      <c r="P554" s="191">
        <f>O554*H554</f>
        <v>0</v>
      </c>
      <c r="Q554" s="191">
        <v>0</v>
      </c>
      <c r="R554" s="191">
        <f>Q554*H554</f>
        <v>0</v>
      </c>
      <c r="S554" s="191">
        <v>0</v>
      </c>
      <c r="T554" s="192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3" t="s">
        <v>363</v>
      </c>
      <c r="AT554" s="193" t="s">
        <v>130</v>
      </c>
      <c r="AU554" s="193" t="s">
        <v>83</v>
      </c>
      <c r="AY554" s="17" t="s">
        <v>128</v>
      </c>
      <c r="BE554" s="194">
        <f>IF(N554="základní",J554,0)</f>
        <v>0</v>
      </c>
      <c r="BF554" s="194">
        <f>IF(N554="snížená",J554,0)</f>
        <v>0</v>
      </c>
      <c r="BG554" s="194">
        <f>IF(N554="zákl. přenesená",J554,0)</f>
        <v>0</v>
      </c>
      <c r="BH554" s="194">
        <f>IF(N554="sníž. přenesená",J554,0)</f>
        <v>0</v>
      </c>
      <c r="BI554" s="194">
        <f>IF(N554="nulová",J554,0)</f>
        <v>0</v>
      </c>
      <c r="BJ554" s="17" t="s">
        <v>81</v>
      </c>
      <c r="BK554" s="194">
        <f>ROUND(I554*H554,2)</f>
        <v>0</v>
      </c>
      <c r="BL554" s="17" t="s">
        <v>363</v>
      </c>
      <c r="BM554" s="193" t="s">
        <v>581</v>
      </c>
    </row>
    <row r="555" spans="1:65" s="2" customFormat="1" ht="39">
      <c r="A555" s="34"/>
      <c r="B555" s="35"/>
      <c r="C555" s="36"/>
      <c r="D555" s="195" t="s">
        <v>137</v>
      </c>
      <c r="E555" s="36"/>
      <c r="F555" s="196" t="s">
        <v>580</v>
      </c>
      <c r="G555" s="36"/>
      <c r="H555" s="36"/>
      <c r="I555" s="197"/>
      <c r="J555" s="36"/>
      <c r="K555" s="36"/>
      <c r="L555" s="39"/>
      <c r="M555" s="198"/>
      <c r="N555" s="199"/>
      <c r="O555" s="71"/>
      <c r="P555" s="71"/>
      <c r="Q555" s="71"/>
      <c r="R555" s="71"/>
      <c r="S555" s="71"/>
      <c r="T555" s="72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7" t="s">
        <v>137</v>
      </c>
      <c r="AU555" s="17" t="s">
        <v>83</v>
      </c>
    </row>
    <row r="556" spans="1:65" s="2" customFormat="1" ht="11.25">
      <c r="A556" s="34"/>
      <c r="B556" s="35"/>
      <c r="C556" s="36"/>
      <c r="D556" s="200" t="s">
        <v>139</v>
      </c>
      <c r="E556" s="36"/>
      <c r="F556" s="201" t="s">
        <v>582</v>
      </c>
      <c r="G556" s="36"/>
      <c r="H556" s="36"/>
      <c r="I556" s="197"/>
      <c r="J556" s="36"/>
      <c r="K556" s="36"/>
      <c r="L556" s="39"/>
      <c r="M556" s="198"/>
      <c r="N556" s="199"/>
      <c r="O556" s="71"/>
      <c r="P556" s="71"/>
      <c r="Q556" s="71"/>
      <c r="R556" s="71"/>
      <c r="S556" s="71"/>
      <c r="T556" s="72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T556" s="17" t="s">
        <v>139</v>
      </c>
      <c r="AU556" s="17" t="s">
        <v>83</v>
      </c>
    </row>
    <row r="557" spans="1:65" s="15" customFormat="1" ht="11.25">
      <c r="B557" s="234"/>
      <c r="C557" s="235"/>
      <c r="D557" s="195" t="s">
        <v>141</v>
      </c>
      <c r="E557" s="236" t="s">
        <v>1</v>
      </c>
      <c r="F557" s="237" t="s">
        <v>583</v>
      </c>
      <c r="G557" s="235"/>
      <c r="H557" s="236" t="s">
        <v>1</v>
      </c>
      <c r="I557" s="238"/>
      <c r="J557" s="235"/>
      <c r="K557" s="235"/>
      <c r="L557" s="239"/>
      <c r="M557" s="240"/>
      <c r="N557" s="241"/>
      <c r="O557" s="241"/>
      <c r="P557" s="241"/>
      <c r="Q557" s="241"/>
      <c r="R557" s="241"/>
      <c r="S557" s="241"/>
      <c r="T557" s="242"/>
      <c r="AT557" s="243" t="s">
        <v>141</v>
      </c>
      <c r="AU557" s="243" t="s">
        <v>83</v>
      </c>
      <c r="AV557" s="15" t="s">
        <v>81</v>
      </c>
      <c r="AW557" s="15" t="s">
        <v>30</v>
      </c>
      <c r="AX557" s="15" t="s">
        <v>73</v>
      </c>
      <c r="AY557" s="243" t="s">
        <v>128</v>
      </c>
    </row>
    <row r="558" spans="1:65" s="13" customFormat="1" ht="11.25">
      <c r="B558" s="202"/>
      <c r="C558" s="203"/>
      <c r="D558" s="195" t="s">
        <v>141</v>
      </c>
      <c r="E558" s="204" t="s">
        <v>1</v>
      </c>
      <c r="F558" s="205" t="s">
        <v>584</v>
      </c>
      <c r="G558" s="203"/>
      <c r="H558" s="206">
        <v>0.6</v>
      </c>
      <c r="I558" s="207"/>
      <c r="J558" s="203"/>
      <c r="K558" s="203"/>
      <c r="L558" s="208"/>
      <c r="M558" s="209"/>
      <c r="N558" s="210"/>
      <c r="O558" s="210"/>
      <c r="P558" s="210"/>
      <c r="Q558" s="210"/>
      <c r="R558" s="210"/>
      <c r="S558" s="210"/>
      <c r="T558" s="211"/>
      <c r="AT558" s="212" t="s">
        <v>141</v>
      </c>
      <c r="AU558" s="212" t="s">
        <v>83</v>
      </c>
      <c r="AV558" s="13" t="s">
        <v>83</v>
      </c>
      <c r="AW558" s="13" t="s">
        <v>30</v>
      </c>
      <c r="AX558" s="13" t="s">
        <v>73</v>
      </c>
      <c r="AY558" s="212" t="s">
        <v>128</v>
      </c>
    </row>
    <row r="559" spans="1:65" s="14" customFormat="1" ht="11.25">
      <c r="B559" s="213"/>
      <c r="C559" s="214"/>
      <c r="D559" s="195" t="s">
        <v>141</v>
      </c>
      <c r="E559" s="215" t="s">
        <v>1</v>
      </c>
      <c r="F559" s="216" t="s">
        <v>143</v>
      </c>
      <c r="G559" s="214"/>
      <c r="H559" s="217">
        <v>0.6</v>
      </c>
      <c r="I559" s="218"/>
      <c r="J559" s="214"/>
      <c r="K559" s="214"/>
      <c r="L559" s="219"/>
      <c r="M559" s="220"/>
      <c r="N559" s="221"/>
      <c r="O559" s="221"/>
      <c r="P559" s="221"/>
      <c r="Q559" s="221"/>
      <c r="R559" s="221"/>
      <c r="S559" s="221"/>
      <c r="T559" s="222"/>
      <c r="AT559" s="223" t="s">
        <v>141</v>
      </c>
      <c r="AU559" s="223" t="s">
        <v>83</v>
      </c>
      <c r="AV559" s="14" t="s">
        <v>135</v>
      </c>
      <c r="AW559" s="14" t="s">
        <v>30</v>
      </c>
      <c r="AX559" s="14" t="s">
        <v>81</v>
      </c>
      <c r="AY559" s="223" t="s">
        <v>128</v>
      </c>
    </row>
    <row r="560" spans="1:65" s="2" customFormat="1" ht="33" customHeight="1">
      <c r="A560" s="34"/>
      <c r="B560" s="35"/>
      <c r="C560" s="182" t="s">
        <v>585</v>
      </c>
      <c r="D560" s="182" t="s">
        <v>130</v>
      </c>
      <c r="E560" s="183" t="s">
        <v>586</v>
      </c>
      <c r="F560" s="184" t="s">
        <v>587</v>
      </c>
      <c r="G560" s="185" t="s">
        <v>146</v>
      </c>
      <c r="H560" s="186">
        <v>0.6</v>
      </c>
      <c r="I560" s="187"/>
      <c r="J560" s="188">
        <f>ROUND(I560*H560,2)</f>
        <v>0</v>
      </c>
      <c r="K560" s="184" t="s">
        <v>134</v>
      </c>
      <c r="L560" s="39"/>
      <c r="M560" s="189" t="s">
        <v>1</v>
      </c>
      <c r="N560" s="190" t="s">
        <v>38</v>
      </c>
      <c r="O560" s="71"/>
      <c r="P560" s="191">
        <f>O560*H560</f>
        <v>0</v>
      </c>
      <c r="Q560" s="191">
        <v>2.3010199999999998</v>
      </c>
      <c r="R560" s="191">
        <f>Q560*H560</f>
        <v>1.380612</v>
      </c>
      <c r="S560" s="191">
        <v>0</v>
      </c>
      <c r="T560" s="192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3" t="s">
        <v>363</v>
      </c>
      <c r="AT560" s="193" t="s">
        <v>130</v>
      </c>
      <c r="AU560" s="193" t="s">
        <v>83</v>
      </c>
      <c r="AY560" s="17" t="s">
        <v>128</v>
      </c>
      <c r="BE560" s="194">
        <f>IF(N560="základní",J560,0)</f>
        <v>0</v>
      </c>
      <c r="BF560" s="194">
        <f>IF(N560="snížená",J560,0)</f>
        <v>0</v>
      </c>
      <c r="BG560" s="194">
        <f>IF(N560="zákl. přenesená",J560,0)</f>
        <v>0</v>
      </c>
      <c r="BH560" s="194">
        <f>IF(N560="sníž. přenesená",J560,0)</f>
        <v>0</v>
      </c>
      <c r="BI560" s="194">
        <f>IF(N560="nulová",J560,0)</f>
        <v>0</v>
      </c>
      <c r="BJ560" s="17" t="s">
        <v>81</v>
      </c>
      <c r="BK560" s="194">
        <f>ROUND(I560*H560,2)</f>
        <v>0</v>
      </c>
      <c r="BL560" s="17" t="s">
        <v>363</v>
      </c>
      <c r="BM560" s="193" t="s">
        <v>588</v>
      </c>
    </row>
    <row r="561" spans="1:65" s="2" customFormat="1" ht="19.5">
      <c r="A561" s="34"/>
      <c r="B561" s="35"/>
      <c r="C561" s="36"/>
      <c r="D561" s="195" t="s">
        <v>137</v>
      </c>
      <c r="E561" s="36"/>
      <c r="F561" s="196" t="s">
        <v>587</v>
      </c>
      <c r="G561" s="36"/>
      <c r="H561" s="36"/>
      <c r="I561" s="197"/>
      <c r="J561" s="36"/>
      <c r="K561" s="36"/>
      <c r="L561" s="39"/>
      <c r="M561" s="198"/>
      <c r="N561" s="199"/>
      <c r="O561" s="71"/>
      <c r="P561" s="71"/>
      <c r="Q561" s="71"/>
      <c r="R561" s="71"/>
      <c r="S561" s="71"/>
      <c r="T561" s="72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7" t="s">
        <v>137</v>
      </c>
      <c r="AU561" s="17" t="s">
        <v>83</v>
      </c>
    </row>
    <row r="562" spans="1:65" s="2" customFormat="1" ht="11.25">
      <c r="A562" s="34"/>
      <c r="B562" s="35"/>
      <c r="C562" s="36"/>
      <c r="D562" s="200" t="s">
        <v>139</v>
      </c>
      <c r="E562" s="36"/>
      <c r="F562" s="201" t="s">
        <v>589</v>
      </c>
      <c r="G562" s="36"/>
      <c r="H562" s="36"/>
      <c r="I562" s="197"/>
      <c r="J562" s="36"/>
      <c r="K562" s="36"/>
      <c r="L562" s="39"/>
      <c r="M562" s="198"/>
      <c r="N562" s="199"/>
      <c r="O562" s="71"/>
      <c r="P562" s="71"/>
      <c r="Q562" s="71"/>
      <c r="R562" s="71"/>
      <c r="S562" s="71"/>
      <c r="T562" s="72"/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T562" s="17" t="s">
        <v>139</v>
      </c>
      <c r="AU562" s="17" t="s">
        <v>83</v>
      </c>
    </row>
    <row r="563" spans="1:65" s="15" customFormat="1" ht="11.25">
      <c r="B563" s="234"/>
      <c r="C563" s="235"/>
      <c r="D563" s="195" t="s">
        <v>141</v>
      </c>
      <c r="E563" s="236" t="s">
        <v>1</v>
      </c>
      <c r="F563" s="237" t="s">
        <v>583</v>
      </c>
      <c r="G563" s="235"/>
      <c r="H563" s="236" t="s">
        <v>1</v>
      </c>
      <c r="I563" s="238"/>
      <c r="J563" s="235"/>
      <c r="K563" s="235"/>
      <c r="L563" s="239"/>
      <c r="M563" s="240"/>
      <c r="N563" s="241"/>
      <c r="O563" s="241"/>
      <c r="P563" s="241"/>
      <c r="Q563" s="241"/>
      <c r="R563" s="241"/>
      <c r="S563" s="241"/>
      <c r="T563" s="242"/>
      <c r="AT563" s="243" t="s">
        <v>141</v>
      </c>
      <c r="AU563" s="243" t="s">
        <v>83</v>
      </c>
      <c r="AV563" s="15" t="s">
        <v>81</v>
      </c>
      <c r="AW563" s="15" t="s">
        <v>30</v>
      </c>
      <c r="AX563" s="15" t="s">
        <v>73</v>
      </c>
      <c r="AY563" s="243" t="s">
        <v>128</v>
      </c>
    </row>
    <row r="564" spans="1:65" s="13" customFormat="1" ht="11.25">
      <c r="B564" s="202"/>
      <c r="C564" s="203"/>
      <c r="D564" s="195" t="s">
        <v>141</v>
      </c>
      <c r="E564" s="204" t="s">
        <v>1</v>
      </c>
      <c r="F564" s="205" t="s">
        <v>584</v>
      </c>
      <c r="G564" s="203"/>
      <c r="H564" s="206">
        <v>0.6</v>
      </c>
      <c r="I564" s="207"/>
      <c r="J564" s="203"/>
      <c r="K564" s="203"/>
      <c r="L564" s="208"/>
      <c r="M564" s="209"/>
      <c r="N564" s="210"/>
      <c r="O564" s="210"/>
      <c r="P564" s="210"/>
      <c r="Q564" s="210"/>
      <c r="R564" s="210"/>
      <c r="S564" s="210"/>
      <c r="T564" s="211"/>
      <c r="AT564" s="212" t="s">
        <v>141</v>
      </c>
      <c r="AU564" s="212" t="s">
        <v>83</v>
      </c>
      <c r="AV564" s="13" t="s">
        <v>83</v>
      </c>
      <c r="AW564" s="13" t="s">
        <v>30</v>
      </c>
      <c r="AX564" s="13" t="s">
        <v>73</v>
      </c>
      <c r="AY564" s="212" t="s">
        <v>128</v>
      </c>
    </row>
    <row r="565" spans="1:65" s="14" customFormat="1" ht="11.25">
      <c r="B565" s="213"/>
      <c r="C565" s="214"/>
      <c r="D565" s="195" t="s">
        <v>141</v>
      </c>
      <c r="E565" s="215" t="s">
        <v>1</v>
      </c>
      <c r="F565" s="216" t="s">
        <v>143</v>
      </c>
      <c r="G565" s="214"/>
      <c r="H565" s="217">
        <v>0.6</v>
      </c>
      <c r="I565" s="218"/>
      <c r="J565" s="214"/>
      <c r="K565" s="214"/>
      <c r="L565" s="219"/>
      <c r="M565" s="220"/>
      <c r="N565" s="221"/>
      <c r="O565" s="221"/>
      <c r="P565" s="221"/>
      <c r="Q565" s="221"/>
      <c r="R565" s="221"/>
      <c r="S565" s="221"/>
      <c r="T565" s="222"/>
      <c r="AT565" s="223" t="s">
        <v>141</v>
      </c>
      <c r="AU565" s="223" t="s">
        <v>83</v>
      </c>
      <c r="AV565" s="14" t="s">
        <v>135</v>
      </c>
      <c r="AW565" s="14" t="s">
        <v>30</v>
      </c>
      <c r="AX565" s="14" t="s">
        <v>81</v>
      </c>
      <c r="AY565" s="223" t="s">
        <v>128</v>
      </c>
    </row>
    <row r="566" spans="1:65" s="2" customFormat="1" ht="37.9" customHeight="1">
      <c r="A566" s="34"/>
      <c r="B566" s="35"/>
      <c r="C566" s="182" t="s">
        <v>389</v>
      </c>
      <c r="D566" s="182" t="s">
        <v>130</v>
      </c>
      <c r="E566" s="183" t="s">
        <v>590</v>
      </c>
      <c r="F566" s="184" t="s">
        <v>591</v>
      </c>
      <c r="G566" s="185" t="s">
        <v>217</v>
      </c>
      <c r="H566" s="186">
        <v>1</v>
      </c>
      <c r="I566" s="187"/>
      <c r="J566" s="188">
        <f>ROUND(I566*H566,2)</f>
        <v>0</v>
      </c>
      <c r="K566" s="184" t="s">
        <v>134</v>
      </c>
      <c r="L566" s="39"/>
      <c r="M566" s="189" t="s">
        <v>1</v>
      </c>
      <c r="N566" s="190" t="s">
        <v>38</v>
      </c>
      <c r="O566" s="71"/>
      <c r="P566" s="191">
        <f>O566*H566</f>
        <v>0</v>
      </c>
      <c r="Q566" s="191">
        <v>0.60624999999999996</v>
      </c>
      <c r="R566" s="191">
        <f>Q566*H566</f>
        <v>0.60624999999999996</v>
      </c>
      <c r="S566" s="191">
        <v>0</v>
      </c>
      <c r="T566" s="192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3" t="s">
        <v>363</v>
      </c>
      <c r="AT566" s="193" t="s">
        <v>130</v>
      </c>
      <c r="AU566" s="193" t="s">
        <v>83</v>
      </c>
      <c r="AY566" s="17" t="s">
        <v>128</v>
      </c>
      <c r="BE566" s="194">
        <f>IF(N566="základní",J566,0)</f>
        <v>0</v>
      </c>
      <c r="BF566" s="194">
        <f>IF(N566="snížená",J566,0)</f>
        <v>0</v>
      </c>
      <c r="BG566" s="194">
        <f>IF(N566="zákl. přenesená",J566,0)</f>
        <v>0</v>
      </c>
      <c r="BH566" s="194">
        <f>IF(N566="sníž. přenesená",J566,0)</f>
        <v>0</v>
      </c>
      <c r="BI566" s="194">
        <f>IF(N566="nulová",J566,0)</f>
        <v>0</v>
      </c>
      <c r="BJ566" s="17" t="s">
        <v>81</v>
      </c>
      <c r="BK566" s="194">
        <f>ROUND(I566*H566,2)</f>
        <v>0</v>
      </c>
      <c r="BL566" s="17" t="s">
        <v>363</v>
      </c>
      <c r="BM566" s="193" t="s">
        <v>592</v>
      </c>
    </row>
    <row r="567" spans="1:65" s="2" customFormat="1" ht="19.5">
      <c r="A567" s="34"/>
      <c r="B567" s="35"/>
      <c r="C567" s="36"/>
      <c r="D567" s="195" t="s">
        <v>137</v>
      </c>
      <c r="E567" s="36"/>
      <c r="F567" s="196" t="s">
        <v>591</v>
      </c>
      <c r="G567" s="36"/>
      <c r="H567" s="36"/>
      <c r="I567" s="197"/>
      <c r="J567" s="36"/>
      <c r="K567" s="36"/>
      <c r="L567" s="39"/>
      <c r="M567" s="198"/>
      <c r="N567" s="199"/>
      <c r="O567" s="71"/>
      <c r="P567" s="71"/>
      <c r="Q567" s="71"/>
      <c r="R567" s="71"/>
      <c r="S567" s="71"/>
      <c r="T567" s="72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7" t="s">
        <v>137</v>
      </c>
      <c r="AU567" s="17" t="s">
        <v>83</v>
      </c>
    </row>
    <row r="568" spans="1:65" s="2" customFormat="1" ht="11.25">
      <c r="A568" s="34"/>
      <c r="B568" s="35"/>
      <c r="C568" s="36"/>
      <c r="D568" s="200" t="s">
        <v>139</v>
      </c>
      <c r="E568" s="36"/>
      <c r="F568" s="201" t="s">
        <v>593</v>
      </c>
      <c r="G568" s="36"/>
      <c r="H568" s="36"/>
      <c r="I568" s="197"/>
      <c r="J568" s="36"/>
      <c r="K568" s="36"/>
      <c r="L568" s="39"/>
      <c r="M568" s="198"/>
      <c r="N568" s="199"/>
      <c r="O568" s="71"/>
      <c r="P568" s="71"/>
      <c r="Q568" s="71"/>
      <c r="R568" s="71"/>
      <c r="S568" s="71"/>
      <c r="T568" s="72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7" t="s">
        <v>139</v>
      </c>
      <c r="AU568" s="17" t="s">
        <v>83</v>
      </c>
    </row>
    <row r="569" spans="1:65" s="2" customFormat="1" ht="37.9" customHeight="1">
      <c r="A569" s="34"/>
      <c r="B569" s="35"/>
      <c r="C569" s="224" t="s">
        <v>594</v>
      </c>
      <c r="D569" s="224" t="s">
        <v>150</v>
      </c>
      <c r="E569" s="225" t="s">
        <v>595</v>
      </c>
      <c r="F569" s="226" t="s">
        <v>596</v>
      </c>
      <c r="G569" s="227" t="s">
        <v>217</v>
      </c>
      <c r="H569" s="228">
        <v>1</v>
      </c>
      <c r="I569" s="229"/>
      <c r="J569" s="230">
        <f>ROUND(I569*H569,2)</f>
        <v>0</v>
      </c>
      <c r="K569" s="226" t="s">
        <v>134</v>
      </c>
      <c r="L569" s="231"/>
      <c r="M569" s="232" t="s">
        <v>1</v>
      </c>
      <c r="N569" s="233" t="s">
        <v>38</v>
      </c>
      <c r="O569" s="71"/>
      <c r="P569" s="191">
        <f>O569*H569</f>
        <v>0</v>
      </c>
      <c r="Q569" s="191">
        <v>1.4999999999999999E-2</v>
      </c>
      <c r="R569" s="191">
        <f>Q569*H569</f>
        <v>1.4999999999999999E-2</v>
      </c>
      <c r="S569" s="191">
        <v>0</v>
      </c>
      <c r="T569" s="192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3" t="s">
        <v>597</v>
      </c>
      <c r="AT569" s="193" t="s">
        <v>150</v>
      </c>
      <c r="AU569" s="193" t="s">
        <v>83</v>
      </c>
      <c r="AY569" s="17" t="s">
        <v>128</v>
      </c>
      <c r="BE569" s="194">
        <f>IF(N569="základní",J569,0)</f>
        <v>0</v>
      </c>
      <c r="BF569" s="194">
        <f>IF(N569="snížená",J569,0)</f>
        <v>0</v>
      </c>
      <c r="BG569" s="194">
        <f>IF(N569="zákl. přenesená",J569,0)</f>
        <v>0</v>
      </c>
      <c r="BH569" s="194">
        <f>IF(N569="sníž. přenesená",J569,0)</f>
        <v>0</v>
      </c>
      <c r="BI569" s="194">
        <f>IF(N569="nulová",J569,0)</f>
        <v>0</v>
      </c>
      <c r="BJ569" s="17" t="s">
        <v>81</v>
      </c>
      <c r="BK569" s="194">
        <f>ROUND(I569*H569,2)</f>
        <v>0</v>
      </c>
      <c r="BL569" s="17" t="s">
        <v>363</v>
      </c>
      <c r="BM569" s="193" t="s">
        <v>598</v>
      </c>
    </row>
    <row r="570" spans="1:65" s="2" customFormat="1" ht="29.25">
      <c r="A570" s="34"/>
      <c r="B570" s="35"/>
      <c r="C570" s="36"/>
      <c r="D570" s="195" t="s">
        <v>137</v>
      </c>
      <c r="E570" s="36"/>
      <c r="F570" s="196" t="s">
        <v>596</v>
      </c>
      <c r="G570" s="36"/>
      <c r="H570" s="36"/>
      <c r="I570" s="197"/>
      <c r="J570" s="36"/>
      <c r="K570" s="36"/>
      <c r="L570" s="39"/>
      <c r="M570" s="198"/>
      <c r="N570" s="199"/>
      <c r="O570" s="71"/>
      <c r="P570" s="71"/>
      <c r="Q570" s="71"/>
      <c r="R570" s="71"/>
      <c r="S570" s="71"/>
      <c r="T570" s="72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T570" s="17" t="s">
        <v>137</v>
      </c>
      <c r="AU570" s="17" t="s">
        <v>83</v>
      </c>
    </row>
    <row r="571" spans="1:65" s="12" customFormat="1" ht="25.9" customHeight="1">
      <c r="B571" s="166"/>
      <c r="C571" s="167"/>
      <c r="D571" s="168" t="s">
        <v>72</v>
      </c>
      <c r="E571" s="169" t="s">
        <v>599</v>
      </c>
      <c r="F571" s="169" t="s">
        <v>600</v>
      </c>
      <c r="G571" s="167"/>
      <c r="H571" s="167"/>
      <c r="I571" s="170"/>
      <c r="J571" s="171">
        <f>BK571</f>
        <v>0</v>
      </c>
      <c r="K571" s="167"/>
      <c r="L571" s="172"/>
      <c r="M571" s="173"/>
      <c r="N571" s="174"/>
      <c r="O571" s="174"/>
      <c r="P571" s="175">
        <f>SUM(P572:P580)</f>
        <v>0</v>
      </c>
      <c r="Q571" s="174"/>
      <c r="R571" s="175">
        <f>SUM(R572:R580)</f>
        <v>0</v>
      </c>
      <c r="S571" s="174"/>
      <c r="T571" s="176">
        <f>SUM(T572:T580)</f>
        <v>0</v>
      </c>
      <c r="AR571" s="177" t="s">
        <v>135</v>
      </c>
      <c r="AT571" s="178" t="s">
        <v>72</v>
      </c>
      <c r="AU571" s="178" t="s">
        <v>73</v>
      </c>
      <c r="AY571" s="177" t="s">
        <v>128</v>
      </c>
      <c r="BK571" s="179">
        <f>SUM(BK572:BK580)</f>
        <v>0</v>
      </c>
    </row>
    <row r="572" spans="1:65" s="2" customFormat="1" ht="16.5" customHeight="1">
      <c r="A572" s="34"/>
      <c r="B572" s="35"/>
      <c r="C572" s="182" t="s">
        <v>397</v>
      </c>
      <c r="D572" s="182" t="s">
        <v>130</v>
      </c>
      <c r="E572" s="183" t="s">
        <v>601</v>
      </c>
      <c r="F572" s="184" t="s">
        <v>602</v>
      </c>
      <c r="G572" s="185" t="s">
        <v>146</v>
      </c>
      <c r="H572" s="186">
        <v>6</v>
      </c>
      <c r="I572" s="187"/>
      <c r="J572" s="188">
        <f>ROUND(I572*H572,2)</f>
        <v>0</v>
      </c>
      <c r="K572" s="184" t="s">
        <v>1</v>
      </c>
      <c r="L572" s="39"/>
      <c r="M572" s="189" t="s">
        <v>1</v>
      </c>
      <c r="N572" s="190" t="s">
        <v>38</v>
      </c>
      <c r="O572" s="71"/>
      <c r="P572" s="191">
        <f>O572*H572</f>
        <v>0</v>
      </c>
      <c r="Q572" s="191">
        <v>0</v>
      </c>
      <c r="R572" s="191">
        <f>Q572*H572</f>
        <v>0</v>
      </c>
      <c r="S572" s="191">
        <v>0</v>
      </c>
      <c r="T572" s="192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3" t="s">
        <v>603</v>
      </c>
      <c r="AT572" s="193" t="s">
        <v>130</v>
      </c>
      <c r="AU572" s="193" t="s">
        <v>81</v>
      </c>
      <c r="AY572" s="17" t="s">
        <v>128</v>
      </c>
      <c r="BE572" s="194">
        <f>IF(N572="základní",J572,0)</f>
        <v>0</v>
      </c>
      <c r="BF572" s="194">
        <f>IF(N572="snížená",J572,0)</f>
        <v>0</v>
      </c>
      <c r="BG572" s="194">
        <f>IF(N572="zákl. přenesená",J572,0)</f>
        <v>0</v>
      </c>
      <c r="BH572" s="194">
        <f>IF(N572="sníž. přenesená",J572,0)</f>
        <v>0</v>
      </c>
      <c r="BI572" s="194">
        <f>IF(N572="nulová",J572,0)</f>
        <v>0</v>
      </c>
      <c r="BJ572" s="17" t="s">
        <v>81</v>
      </c>
      <c r="BK572" s="194">
        <f>ROUND(I572*H572,2)</f>
        <v>0</v>
      </c>
      <c r="BL572" s="17" t="s">
        <v>603</v>
      </c>
      <c r="BM572" s="193" t="s">
        <v>604</v>
      </c>
    </row>
    <row r="573" spans="1:65" s="2" customFormat="1" ht="11.25">
      <c r="A573" s="34"/>
      <c r="B573" s="35"/>
      <c r="C573" s="36"/>
      <c r="D573" s="195" t="s">
        <v>137</v>
      </c>
      <c r="E573" s="36"/>
      <c r="F573" s="196" t="s">
        <v>602</v>
      </c>
      <c r="G573" s="36"/>
      <c r="H573" s="36"/>
      <c r="I573" s="197"/>
      <c r="J573" s="36"/>
      <c r="K573" s="36"/>
      <c r="L573" s="39"/>
      <c r="M573" s="198"/>
      <c r="N573" s="199"/>
      <c r="O573" s="71"/>
      <c r="P573" s="71"/>
      <c r="Q573" s="71"/>
      <c r="R573" s="71"/>
      <c r="S573" s="71"/>
      <c r="T573" s="72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7" t="s">
        <v>137</v>
      </c>
      <c r="AU573" s="17" t="s">
        <v>81</v>
      </c>
    </row>
    <row r="574" spans="1:65" s="13" customFormat="1" ht="11.25">
      <c r="B574" s="202"/>
      <c r="C574" s="203"/>
      <c r="D574" s="195" t="s">
        <v>141</v>
      </c>
      <c r="E574" s="204" t="s">
        <v>1</v>
      </c>
      <c r="F574" s="205" t="s">
        <v>155</v>
      </c>
      <c r="G574" s="203"/>
      <c r="H574" s="206">
        <v>6</v>
      </c>
      <c r="I574" s="207"/>
      <c r="J574" s="203"/>
      <c r="K574" s="203"/>
      <c r="L574" s="208"/>
      <c r="M574" s="209"/>
      <c r="N574" s="210"/>
      <c r="O574" s="210"/>
      <c r="P574" s="210"/>
      <c r="Q574" s="210"/>
      <c r="R574" s="210"/>
      <c r="S574" s="210"/>
      <c r="T574" s="211"/>
      <c r="AT574" s="212" t="s">
        <v>141</v>
      </c>
      <c r="AU574" s="212" t="s">
        <v>81</v>
      </c>
      <c r="AV574" s="13" t="s">
        <v>83</v>
      </c>
      <c r="AW574" s="13" t="s">
        <v>30</v>
      </c>
      <c r="AX574" s="13" t="s">
        <v>73</v>
      </c>
      <c r="AY574" s="212" t="s">
        <v>128</v>
      </c>
    </row>
    <row r="575" spans="1:65" s="14" customFormat="1" ht="11.25">
      <c r="B575" s="213"/>
      <c r="C575" s="214"/>
      <c r="D575" s="195" t="s">
        <v>141</v>
      </c>
      <c r="E575" s="215" t="s">
        <v>1</v>
      </c>
      <c r="F575" s="216" t="s">
        <v>143</v>
      </c>
      <c r="G575" s="214"/>
      <c r="H575" s="217">
        <v>6</v>
      </c>
      <c r="I575" s="218"/>
      <c r="J575" s="214"/>
      <c r="K575" s="214"/>
      <c r="L575" s="219"/>
      <c r="M575" s="220"/>
      <c r="N575" s="221"/>
      <c r="O575" s="221"/>
      <c r="P575" s="221"/>
      <c r="Q575" s="221"/>
      <c r="R575" s="221"/>
      <c r="S575" s="221"/>
      <c r="T575" s="222"/>
      <c r="AT575" s="223" t="s">
        <v>141</v>
      </c>
      <c r="AU575" s="223" t="s">
        <v>81</v>
      </c>
      <c r="AV575" s="14" t="s">
        <v>135</v>
      </c>
      <c r="AW575" s="14" t="s">
        <v>30</v>
      </c>
      <c r="AX575" s="14" t="s">
        <v>81</v>
      </c>
      <c r="AY575" s="223" t="s">
        <v>128</v>
      </c>
    </row>
    <row r="576" spans="1:65" s="2" customFormat="1" ht="16.5" customHeight="1">
      <c r="A576" s="34"/>
      <c r="B576" s="35"/>
      <c r="C576" s="182" t="s">
        <v>605</v>
      </c>
      <c r="D576" s="182" t="s">
        <v>130</v>
      </c>
      <c r="E576" s="183" t="s">
        <v>606</v>
      </c>
      <c r="F576" s="184" t="s">
        <v>607</v>
      </c>
      <c r="G576" s="185" t="s">
        <v>608</v>
      </c>
      <c r="H576" s="186">
        <v>1</v>
      </c>
      <c r="I576" s="187"/>
      <c r="J576" s="188">
        <f>ROUND(I576*H576,2)</f>
        <v>0</v>
      </c>
      <c r="K576" s="184" t="s">
        <v>1</v>
      </c>
      <c r="L576" s="39"/>
      <c r="M576" s="189" t="s">
        <v>1</v>
      </c>
      <c r="N576" s="190" t="s">
        <v>38</v>
      </c>
      <c r="O576" s="71"/>
      <c r="P576" s="191">
        <f>O576*H576</f>
        <v>0</v>
      </c>
      <c r="Q576" s="191">
        <v>0</v>
      </c>
      <c r="R576" s="191">
        <f>Q576*H576</f>
        <v>0</v>
      </c>
      <c r="S576" s="191">
        <v>0</v>
      </c>
      <c r="T576" s="192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93" t="s">
        <v>603</v>
      </c>
      <c r="AT576" s="193" t="s">
        <v>130</v>
      </c>
      <c r="AU576" s="193" t="s">
        <v>81</v>
      </c>
      <c r="AY576" s="17" t="s">
        <v>128</v>
      </c>
      <c r="BE576" s="194">
        <f>IF(N576="základní",J576,0)</f>
        <v>0</v>
      </c>
      <c r="BF576" s="194">
        <f>IF(N576="snížená",J576,0)</f>
        <v>0</v>
      </c>
      <c r="BG576" s="194">
        <f>IF(N576="zákl. přenesená",J576,0)</f>
        <v>0</v>
      </c>
      <c r="BH576" s="194">
        <f>IF(N576="sníž. přenesená",J576,0)</f>
        <v>0</v>
      </c>
      <c r="BI576" s="194">
        <f>IF(N576="nulová",J576,0)</f>
        <v>0</v>
      </c>
      <c r="BJ576" s="17" t="s">
        <v>81</v>
      </c>
      <c r="BK576" s="194">
        <f>ROUND(I576*H576,2)</f>
        <v>0</v>
      </c>
      <c r="BL576" s="17" t="s">
        <v>603</v>
      </c>
      <c r="BM576" s="193" t="s">
        <v>609</v>
      </c>
    </row>
    <row r="577" spans="1:65" s="2" customFormat="1" ht="11.25">
      <c r="A577" s="34"/>
      <c r="B577" s="35"/>
      <c r="C577" s="36"/>
      <c r="D577" s="195" t="s">
        <v>137</v>
      </c>
      <c r="E577" s="36"/>
      <c r="F577" s="196" t="s">
        <v>607</v>
      </c>
      <c r="G577" s="36"/>
      <c r="H577" s="36"/>
      <c r="I577" s="197"/>
      <c r="J577" s="36"/>
      <c r="K577" s="36"/>
      <c r="L577" s="39"/>
      <c r="M577" s="198"/>
      <c r="N577" s="199"/>
      <c r="O577" s="71"/>
      <c r="P577" s="71"/>
      <c r="Q577" s="71"/>
      <c r="R577" s="71"/>
      <c r="S577" s="71"/>
      <c r="T577" s="72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T577" s="17" t="s">
        <v>137</v>
      </c>
      <c r="AU577" s="17" t="s">
        <v>81</v>
      </c>
    </row>
    <row r="578" spans="1:65" s="15" customFormat="1" ht="11.25">
      <c r="B578" s="234"/>
      <c r="C578" s="235"/>
      <c r="D578" s="195" t="s">
        <v>141</v>
      </c>
      <c r="E578" s="236" t="s">
        <v>1</v>
      </c>
      <c r="F578" s="237" t="s">
        <v>610</v>
      </c>
      <c r="G578" s="235"/>
      <c r="H578" s="236" t="s">
        <v>1</v>
      </c>
      <c r="I578" s="238"/>
      <c r="J578" s="235"/>
      <c r="K578" s="235"/>
      <c r="L578" s="239"/>
      <c r="M578" s="240"/>
      <c r="N578" s="241"/>
      <c r="O578" s="241"/>
      <c r="P578" s="241"/>
      <c r="Q578" s="241"/>
      <c r="R578" s="241"/>
      <c r="S578" s="241"/>
      <c r="T578" s="242"/>
      <c r="AT578" s="243" t="s">
        <v>141</v>
      </c>
      <c r="AU578" s="243" t="s">
        <v>81</v>
      </c>
      <c r="AV578" s="15" t="s">
        <v>81</v>
      </c>
      <c r="AW578" s="15" t="s">
        <v>30</v>
      </c>
      <c r="AX578" s="15" t="s">
        <v>73</v>
      </c>
      <c r="AY578" s="243" t="s">
        <v>128</v>
      </c>
    </row>
    <row r="579" spans="1:65" s="13" customFormat="1" ht="11.25">
      <c r="B579" s="202"/>
      <c r="C579" s="203"/>
      <c r="D579" s="195" t="s">
        <v>141</v>
      </c>
      <c r="E579" s="204" t="s">
        <v>1</v>
      </c>
      <c r="F579" s="205" t="s">
        <v>81</v>
      </c>
      <c r="G579" s="203"/>
      <c r="H579" s="206">
        <v>1</v>
      </c>
      <c r="I579" s="207"/>
      <c r="J579" s="203"/>
      <c r="K579" s="203"/>
      <c r="L579" s="208"/>
      <c r="M579" s="209"/>
      <c r="N579" s="210"/>
      <c r="O579" s="210"/>
      <c r="P579" s="210"/>
      <c r="Q579" s="210"/>
      <c r="R579" s="210"/>
      <c r="S579" s="210"/>
      <c r="T579" s="211"/>
      <c r="AT579" s="212" t="s">
        <v>141</v>
      </c>
      <c r="AU579" s="212" t="s">
        <v>81</v>
      </c>
      <c r="AV579" s="13" t="s">
        <v>83</v>
      </c>
      <c r="AW579" s="13" t="s">
        <v>30</v>
      </c>
      <c r="AX579" s="13" t="s">
        <v>73</v>
      </c>
      <c r="AY579" s="212" t="s">
        <v>128</v>
      </c>
    </row>
    <row r="580" spans="1:65" s="14" customFormat="1" ht="11.25">
      <c r="B580" s="213"/>
      <c r="C580" s="214"/>
      <c r="D580" s="195" t="s">
        <v>141</v>
      </c>
      <c r="E580" s="215" t="s">
        <v>1</v>
      </c>
      <c r="F580" s="216" t="s">
        <v>143</v>
      </c>
      <c r="G580" s="214"/>
      <c r="H580" s="217">
        <v>1</v>
      </c>
      <c r="I580" s="218"/>
      <c r="J580" s="214"/>
      <c r="K580" s="214"/>
      <c r="L580" s="219"/>
      <c r="M580" s="220"/>
      <c r="N580" s="221"/>
      <c r="O580" s="221"/>
      <c r="P580" s="221"/>
      <c r="Q580" s="221"/>
      <c r="R580" s="221"/>
      <c r="S580" s="221"/>
      <c r="T580" s="222"/>
      <c r="AT580" s="223" t="s">
        <v>141</v>
      </c>
      <c r="AU580" s="223" t="s">
        <v>81</v>
      </c>
      <c r="AV580" s="14" t="s">
        <v>135</v>
      </c>
      <c r="AW580" s="14" t="s">
        <v>30</v>
      </c>
      <c r="AX580" s="14" t="s">
        <v>81</v>
      </c>
      <c r="AY580" s="223" t="s">
        <v>128</v>
      </c>
    </row>
    <row r="581" spans="1:65" s="12" customFormat="1" ht="25.9" customHeight="1">
      <c r="B581" s="166"/>
      <c r="C581" s="167"/>
      <c r="D581" s="168" t="s">
        <v>72</v>
      </c>
      <c r="E581" s="169" t="s">
        <v>611</v>
      </c>
      <c r="F581" s="169" t="s">
        <v>612</v>
      </c>
      <c r="G581" s="167"/>
      <c r="H581" s="167"/>
      <c r="I581" s="170"/>
      <c r="J581" s="171">
        <f>BK581</f>
        <v>0</v>
      </c>
      <c r="K581" s="167"/>
      <c r="L581" s="172"/>
      <c r="M581" s="173"/>
      <c r="N581" s="174"/>
      <c r="O581" s="174"/>
      <c r="P581" s="175">
        <f>SUM(P582:P592)</f>
        <v>0</v>
      </c>
      <c r="Q581" s="174"/>
      <c r="R581" s="175">
        <f>SUM(R582:R592)</f>
        <v>0</v>
      </c>
      <c r="S581" s="174"/>
      <c r="T581" s="176">
        <f>SUM(T582:T592)</f>
        <v>0</v>
      </c>
      <c r="AR581" s="177" t="s">
        <v>165</v>
      </c>
      <c r="AT581" s="178" t="s">
        <v>72</v>
      </c>
      <c r="AU581" s="178" t="s">
        <v>73</v>
      </c>
      <c r="AY581" s="177" t="s">
        <v>128</v>
      </c>
      <c r="BK581" s="179">
        <f>SUM(BK582:BK592)</f>
        <v>0</v>
      </c>
    </row>
    <row r="582" spans="1:65" s="2" customFormat="1" ht="16.5" customHeight="1">
      <c r="A582" s="34"/>
      <c r="B582" s="35"/>
      <c r="C582" s="182" t="s">
        <v>403</v>
      </c>
      <c r="D582" s="182" t="s">
        <v>130</v>
      </c>
      <c r="E582" s="183" t="s">
        <v>613</v>
      </c>
      <c r="F582" s="184" t="s">
        <v>614</v>
      </c>
      <c r="G582" s="185" t="s">
        <v>615</v>
      </c>
      <c r="H582" s="186">
        <v>1</v>
      </c>
      <c r="I582" s="187"/>
      <c r="J582" s="188">
        <f>ROUND(I582*H582,2)</f>
        <v>0</v>
      </c>
      <c r="K582" s="184" t="s">
        <v>134</v>
      </c>
      <c r="L582" s="39"/>
      <c r="M582" s="189" t="s">
        <v>1</v>
      </c>
      <c r="N582" s="190" t="s">
        <v>38</v>
      </c>
      <c r="O582" s="71"/>
      <c r="P582" s="191">
        <f>O582*H582</f>
        <v>0</v>
      </c>
      <c r="Q582" s="191">
        <v>0</v>
      </c>
      <c r="R582" s="191">
        <f>Q582*H582</f>
        <v>0</v>
      </c>
      <c r="S582" s="191">
        <v>0</v>
      </c>
      <c r="T582" s="192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3" t="s">
        <v>135</v>
      </c>
      <c r="AT582" s="193" t="s">
        <v>130</v>
      </c>
      <c r="AU582" s="193" t="s">
        <v>81</v>
      </c>
      <c r="AY582" s="17" t="s">
        <v>128</v>
      </c>
      <c r="BE582" s="194">
        <f>IF(N582="základní",J582,0)</f>
        <v>0</v>
      </c>
      <c r="BF582" s="194">
        <f>IF(N582="snížená",J582,0)</f>
        <v>0</v>
      </c>
      <c r="BG582" s="194">
        <f>IF(N582="zákl. přenesená",J582,0)</f>
        <v>0</v>
      </c>
      <c r="BH582" s="194">
        <f>IF(N582="sníž. přenesená",J582,0)</f>
        <v>0</v>
      </c>
      <c r="BI582" s="194">
        <f>IF(N582="nulová",J582,0)</f>
        <v>0</v>
      </c>
      <c r="BJ582" s="17" t="s">
        <v>81</v>
      </c>
      <c r="BK582" s="194">
        <f>ROUND(I582*H582,2)</f>
        <v>0</v>
      </c>
      <c r="BL582" s="17" t="s">
        <v>135</v>
      </c>
      <c r="BM582" s="193" t="s">
        <v>616</v>
      </c>
    </row>
    <row r="583" spans="1:65" s="2" customFormat="1" ht="11.25">
      <c r="A583" s="34"/>
      <c r="B583" s="35"/>
      <c r="C583" s="36"/>
      <c r="D583" s="195" t="s">
        <v>137</v>
      </c>
      <c r="E583" s="36"/>
      <c r="F583" s="196" t="s">
        <v>614</v>
      </c>
      <c r="G583" s="36"/>
      <c r="H583" s="36"/>
      <c r="I583" s="197"/>
      <c r="J583" s="36"/>
      <c r="K583" s="36"/>
      <c r="L583" s="39"/>
      <c r="M583" s="198"/>
      <c r="N583" s="199"/>
      <c r="O583" s="71"/>
      <c r="P583" s="71"/>
      <c r="Q583" s="71"/>
      <c r="R583" s="71"/>
      <c r="S583" s="71"/>
      <c r="T583" s="72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T583" s="17" t="s">
        <v>137</v>
      </c>
      <c r="AU583" s="17" t="s">
        <v>81</v>
      </c>
    </row>
    <row r="584" spans="1:65" s="2" customFormat="1" ht="11.25">
      <c r="A584" s="34"/>
      <c r="B584" s="35"/>
      <c r="C584" s="36"/>
      <c r="D584" s="200" t="s">
        <v>139</v>
      </c>
      <c r="E584" s="36"/>
      <c r="F584" s="201" t="s">
        <v>617</v>
      </c>
      <c r="G584" s="36"/>
      <c r="H584" s="36"/>
      <c r="I584" s="197"/>
      <c r="J584" s="36"/>
      <c r="K584" s="36"/>
      <c r="L584" s="39"/>
      <c r="M584" s="198"/>
      <c r="N584" s="199"/>
      <c r="O584" s="71"/>
      <c r="P584" s="71"/>
      <c r="Q584" s="71"/>
      <c r="R584" s="71"/>
      <c r="S584" s="71"/>
      <c r="T584" s="72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7" t="s">
        <v>139</v>
      </c>
      <c r="AU584" s="17" t="s">
        <v>81</v>
      </c>
    </row>
    <row r="585" spans="1:65" s="2" customFormat="1" ht="29.25">
      <c r="A585" s="34"/>
      <c r="B585" s="35"/>
      <c r="C585" s="36"/>
      <c r="D585" s="195" t="s">
        <v>188</v>
      </c>
      <c r="E585" s="36"/>
      <c r="F585" s="244" t="s">
        <v>618</v>
      </c>
      <c r="G585" s="36"/>
      <c r="H585" s="36"/>
      <c r="I585" s="197"/>
      <c r="J585" s="36"/>
      <c r="K585" s="36"/>
      <c r="L585" s="39"/>
      <c r="M585" s="198"/>
      <c r="N585" s="199"/>
      <c r="O585" s="71"/>
      <c r="P585" s="71"/>
      <c r="Q585" s="71"/>
      <c r="R585" s="71"/>
      <c r="S585" s="71"/>
      <c r="T585" s="72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7" t="s">
        <v>188</v>
      </c>
      <c r="AU585" s="17" t="s">
        <v>81</v>
      </c>
    </row>
    <row r="586" spans="1:65" s="2" customFormat="1" ht="16.5" customHeight="1">
      <c r="A586" s="34"/>
      <c r="B586" s="35"/>
      <c r="C586" s="182" t="s">
        <v>619</v>
      </c>
      <c r="D586" s="182" t="s">
        <v>130</v>
      </c>
      <c r="E586" s="183" t="s">
        <v>620</v>
      </c>
      <c r="F586" s="184" t="s">
        <v>621</v>
      </c>
      <c r="G586" s="185" t="s">
        <v>622</v>
      </c>
      <c r="H586" s="245"/>
      <c r="I586" s="187"/>
      <c r="J586" s="188">
        <f>ROUND(I586*H586,2)</f>
        <v>0</v>
      </c>
      <c r="K586" s="184" t="s">
        <v>623</v>
      </c>
      <c r="L586" s="39"/>
      <c r="M586" s="189" t="s">
        <v>1</v>
      </c>
      <c r="N586" s="190" t="s">
        <v>38</v>
      </c>
      <c r="O586" s="71"/>
      <c r="P586" s="191">
        <f>O586*H586</f>
        <v>0</v>
      </c>
      <c r="Q586" s="191">
        <v>0</v>
      </c>
      <c r="R586" s="191">
        <f>Q586*H586</f>
        <v>0</v>
      </c>
      <c r="S586" s="191">
        <v>0</v>
      </c>
      <c r="T586" s="192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93" t="s">
        <v>135</v>
      </c>
      <c r="AT586" s="193" t="s">
        <v>130</v>
      </c>
      <c r="AU586" s="193" t="s">
        <v>81</v>
      </c>
      <c r="AY586" s="17" t="s">
        <v>128</v>
      </c>
      <c r="BE586" s="194">
        <f>IF(N586="základní",J586,0)</f>
        <v>0</v>
      </c>
      <c r="BF586" s="194">
        <f>IF(N586="snížená",J586,0)</f>
        <v>0</v>
      </c>
      <c r="BG586" s="194">
        <f>IF(N586="zákl. přenesená",J586,0)</f>
        <v>0</v>
      </c>
      <c r="BH586" s="194">
        <f>IF(N586="sníž. přenesená",J586,0)</f>
        <v>0</v>
      </c>
      <c r="BI586" s="194">
        <f>IF(N586="nulová",J586,0)</f>
        <v>0</v>
      </c>
      <c r="BJ586" s="17" t="s">
        <v>81</v>
      </c>
      <c r="BK586" s="194">
        <f>ROUND(I586*H586,2)</f>
        <v>0</v>
      </c>
      <c r="BL586" s="17" t="s">
        <v>135</v>
      </c>
      <c r="BM586" s="193" t="s">
        <v>624</v>
      </c>
    </row>
    <row r="587" spans="1:65" s="2" customFormat="1" ht="11.25">
      <c r="A587" s="34"/>
      <c r="B587" s="35"/>
      <c r="C587" s="36"/>
      <c r="D587" s="195" t="s">
        <v>137</v>
      </c>
      <c r="E587" s="36"/>
      <c r="F587" s="196" t="s">
        <v>621</v>
      </c>
      <c r="G587" s="36"/>
      <c r="H587" s="36"/>
      <c r="I587" s="197"/>
      <c r="J587" s="36"/>
      <c r="K587" s="36"/>
      <c r="L587" s="39"/>
      <c r="M587" s="198"/>
      <c r="N587" s="199"/>
      <c r="O587" s="71"/>
      <c r="P587" s="71"/>
      <c r="Q587" s="71"/>
      <c r="R587" s="71"/>
      <c r="S587" s="71"/>
      <c r="T587" s="72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7" t="s">
        <v>137</v>
      </c>
      <c r="AU587" s="17" t="s">
        <v>81</v>
      </c>
    </row>
    <row r="588" spans="1:65" s="2" customFormat="1" ht="11.25">
      <c r="A588" s="34"/>
      <c r="B588" s="35"/>
      <c r="C588" s="36"/>
      <c r="D588" s="200" t="s">
        <v>139</v>
      </c>
      <c r="E588" s="36"/>
      <c r="F588" s="201" t="s">
        <v>625</v>
      </c>
      <c r="G588" s="36"/>
      <c r="H588" s="36"/>
      <c r="I588" s="197"/>
      <c r="J588" s="36"/>
      <c r="K588" s="36"/>
      <c r="L588" s="39"/>
      <c r="M588" s="198"/>
      <c r="N588" s="199"/>
      <c r="O588" s="71"/>
      <c r="P588" s="71"/>
      <c r="Q588" s="71"/>
      <c r="R588" s="71"/>
      <c r="S588" s="71"/>
      <c r="T588" s="72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T588" s="17" t="s">
        <v>139</v>
      </c>
      <c r="AU588" s="17" t="s">
        <v>81</v>
      </c>
    </row>
    <row r="589" spans="1:65" s="2" customFormat="1" ht="16.5" customHeight="1">
      <c r="A589" s="34"/>
      <c r="B589" s="35"/>
      <c r="C589" s="182" t="s">
        <v>410</v>
      </c>
      <c r="D589" s="182" t="s">
        <v>130</v>
      </c>
      <c r="E589" s="183" t="s">
        <v>626</v>
      </c>
      <c r="F589" s="184" t="s">
        <v>627</v>
      </c>
      <c r="G589" s="185" t="s">
        <v>608</v>
      </c>
      <c r="H589" s="186">
        <v>1</v>
      </c>
      <c r="I589" s="187"/>
      <c r="J589" s="188">
        <f>ROUND(I589*H589,2)</f>
        <v>0</v>
      </c>
      <c r="K589" s="184" t="s">
        <v>134</v>
      </c>
      <c r="L589" s="39"/>
      <c r="M589" s="189" t="s">
        <v>1</v>
      </c>
      <c r="N589" s="190" t="s">
        <v>38</v>
      </c>
      <c r="O589" s="71"/>
      <c r="P589" s="191">
        <f>O589*H589</f>
        <v>0</v>
      </c>
      <c r="Q589" s="191">
        <v>0</v>
      </c>
      <c r="R589" s="191">
        <f>Q589*H589</f>
        <v>0</v>
      </c>
      <c r="S589" s="191">
        <v>0</v>
      </c>
      <c r="T589" s="192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93" t="s">
        <v>135</v>
      </c>
      <c r="AT589" s="193" t="s">
        <v>130</v>
      </c>
      <c r="AU589" s="193" t="s">
        <v>81</v>
      </c>
      <c r="AY589" s="17" t="s">
        <v>128</v>
      </c>
      <c r="BE589" s="194">
        <f>IF(N589="základní",J589,0)</f>
        <v>0</v>
      </c>
      <c r="BF589" s="194">
        <f>IF(N589="snížená",J589,0)</f>
        <v>0</v>
      </c>
      <c r="BG589" s="194">
        <f>IF(N589="zákl. přenesená",J589,0)</f>
        <v>0</v>
      </c>
      <c r="BH589" s="194">
        <f>IF(N589="sníž. přenesená",J589,0)</f>
        <v>0</v>
      </c>
      <c r="BI589" s="194">
        <f>IF(N589="nulová",J589,0)</f>
        <v>0</v>
      </c>
      <c r="BJ589" s="17" t="s">
        <v>81</v>
      </c>
      <c r="BK589" s="194">
        <f>ROUND(I589*H589,2)</f>
        <v>0</v>
      </c>
      <c r="BL589" s="17" t="s">
        <v>135</v>
      </c>
      <c r="BM589" s="193" t="s">
        <v>628</v>
      </c>
    </row>
    <row r="590" spans="1:65" s="2" customFormat="1" ht="11.25">
      <c r="A590" s="34"/>
      <c r="B590" s="35"/>
      <c r="C590" s="36"/>
      <c r="D590" s="195" t="s">
        <v>137</v>
      </c>
      <c r="E590" s="36"/>
      <c r="F590" s="196" t="s">
        <v>627</v>
      </c>
      <c r="G590" s="36"/>
      <c r="H590" s="36"/>
      <c r="I590" s="197"/>
      <c r="J590" s="36"/>
      <c r="K590" s="36"/>
      <c r="L590" s="39"/>
      <c r="M590" s="198"/>
      <c r="N590" s="199"/>
      <c r="O590" s="71"/>
      <c r="P590" s="71"/>
      <c r="Q590" s="71"/>
      <c r="R590" s="71"/>
      <c r="S590" s="71"/>
      <c r="T590" s="72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7" t="s">
        <v>137</v>
      </c>
      <c r="AU590" s="17" t="s">
        <v>81</v>
      </c>
    </row>
    <row r="591" spans="1:65" s="2" customFormat="1" ht="11.25">
      <c r="A591" s="34"/>
      <c r="B591" s="35"/>
      <c r="C591" s="36"/>
      <c r="D591" s="200" t="s">
        <v>139</v>
      </c>
      <c r="E591" s="36"/>
      <c r="F591" s="201" t="s">
        <v>629</v>
      </c>
      <c r="G591" s="36"/>
      <c r="H591" s="36"/>
      <c r="I591" s="197"/>
      <c r="J591" s="36"/>
      <c r="K591" s="36"/>
      <c r="L591" s="39"/>
      <c r="M591" s="198"/>
      <c r="N591" s="199"/>
      <c r="O591" s="71"/>
      <c r="P591" s="71"/>
      <c r="Q591" s="71"/>
      <c r="R591" s="71"/>
      <c r="S591" s="71"/>
      <c r="T591" s="72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139</v>
      </c>
      <c r="AU591" s="17" t="s">
        <v>81</v>
      </c>
    </row>
    <row r="592" spans="1:65" s="2" customFormat="1" ht="19.5">
      <c r="A592" s="34"/>
      <c r="B592" s="35"/>
      <c r="C592" s="36"/>
      <c r="D592" s="195" t="s">
        <v>188</v>
      </c>
      <c r="E592" s="36"/>
      <c r="F592" s="244" t="s">
        <v>630</v>
      </c>
      <c r="G592" s="36"/>
      <c r="H592" s="36"/>
      <c r="I592" s="197"/>
      <c r="J592" s="36"/>
      <c r="K592" s="36"/>
      <c r="L592" s="39"/>
      <c r="M592" s="246"/>
      <c r="N592" s="247"/>
      <c r="O592" s="248"/>
      <c r="P592" s="248"/>
      <c r="Q592" s="248"/>
      <c r="R592" s="248"/>
      <c r="S592" s="248"/>
      <c r="T592" s="249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T592" s="17" t="s">
        <v>188</v>
      </c>
      <c r="AU592" s="17" t="s">
        <v>81</v>
      </c>
    </row>
    <row r="593" spans="1:31" s="2" customFormat="1" ht="6.95" customHeight="1">
      <c r="A593" s="34"/>
      <c r="B593" s="54"/>
      <c r="C593" s="55"/>
      <c r="D593" s="55"/>
      <c r="E593" s="55"/>
      <c r="F593" s="55"/>
      <c r="G593" s="55"/>
      <c r="H593" s="55"/>
      <c r="I593" s="55"/>
      <c r="J593" s="55"/>
      <c r="K593" s="55"/>
      <c r="L593" s="39"/>
      <c r="M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</row>
  </sheetData>
  <sheetProtection algorithmName="SHA-512" hashValue="i0g41bjMswm/NPg/oPx8ouiOiNUQjsNQWn0MvHvoYTzszKPvJ/rMwgnH5cD7lqkSqKSMoqrlYK+3Qyoj3yAwxg==" saltValue="NL1OvHEH3lg+qoOkpc0/zM2oJ5bm2cLjPjB4wklGzdYLlJ8ixWRdeb3/yBq0am8j2oUO/td+HBHkJ11rwoLHZQ==" spinCount="100000" sheet="1" objects="1" scenarios="1" formatColumns="0" formatRows="0" autoFilter="0"/>
  <autoFilter ref="C136:K592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hyperlinks>
    <hyperlink ref="F142" r:id="rId1"/>
    <hyperlink ref="F147" r:id="rId2"/>
    <hyperlink ref="F156" r:id="rId3"/>
    <hyperlink ref="F167" r:id="rId4"/>
    <hyperlink ref="F182" r:id="rId5"/>
    <hyperlink ref="F189" r:id="rId6"/>
    <hyperlink ref="F195" r:id="rId7"/>
    <hyperlink ref="F198" r:id="rId8"/>
    <hyperlink ref="F212" r:id="rId9"/>
    <hyperlink ref="F218" r:id="rId10"/>
    <hyperlink ref="F228" r:id="rId11"/>
    <hyperlink ref="F233" r:id="rId12"/>
    <hyperlink ref="F238" r:id="rId13"/>
    <hyperlink ref="F243" r:id="rId14"/>
    <hyperlink ref="F248" r:id="rId15"/>
    <hyperlink ref="F254" r:id="rId16"/>
    <hyperlink ref="F263" r:id="rId17"/>
    <hyperlink ref="F270" r:id="rId18"/>
    <hyperlink ref="F273" r:id="rId19"/>
    <hyperlink ref="F279" r:id="rId20"/>
    <hyperlink ref="F282" r:id="rId21"/>
    <hyperlink ref="F287" r:id="rId22"/>
    <hyperlink ref="F292" r:id="rId23"/>
    <hyperlink ref="F298" r:id="rId24"/>
    <hyperlink ref="F303" r:id="rId25"/>
    <hyperlink ref="F308" r:id="rId26"/>
    <hyperlink ref="F314" r:id="rId27"/>
    <hyperlink ref="F319" r:id="rId28"/>
    <hyperlink ref="F326" r:id="rId29"/>
    <hyperlink ref="F332" r:id="rId30"/>
    <hyperlink ref="F340" r:id="rId31"/>
    <hyperlink ref="F343" r:id="rId32"/>
    <hyperlink ref="F346" r:id="rId33"/>
    <hyperlink ref="F349" r:id="rId34"/>
    <hyperlink ref="F352" r:id="rId35"/>
    <hyperlink ref="F355" r:id="rId36"/>
    <hyperlink ref="F361" r:id="rId37"/>
    <hyperlink ref="F365" r:id="rId38"/>
    <hyperlink ref="F370" r:id="rId39"/>
    <hyperlink ref="F374" r:id="rId40"/>
    <hyperlink ref="F378" r:id="rId41"/>
    <hyperlink ref="F383" r:id="rId42"/>
    <hyperlink ref="F388" r:id="rId43"/>
    <hyperlink ref="F393" r:id="rId44"/>
    <hyperlink ref="F398" r:id="rId45"/>
    <hyperlink ref="F403" r:id="rId46"/>
    <hyperlink ref="F407" r:id="rId47"/>
    <hyperlink ref="F424" r:id="rId48"/>
    <hyperlink ref="F434" r:id="rId49"/>
    <hyperlink ref="F441" r:id="rId50"/>
    <hyperlink ref="F449" r:id="rId51"/>
    <hyperlink ref="F454" r:id="rId52"/>
    <hyperlink ref="F459" r:id="rId53"/>
    <hyperlink ref="F464" r:id="rId54"/>
    <hyperlink ref="F470" r:id="rId55"/>
    <hyperlink ref="F475" r:id="rId56"/>
    <hyperlink ref="F480" r:id="rId57"/>
    <hyperlink ref="F490" r:id="rId58"/>
    <hyperlink ref="F495" r:id="rId59"/>
    <hyperlink ref="F500" r:id="rId60"/>
    <hyperlink ref="F506" r:id="rId61"/>
    <hyperlink ref="F512" r:id="rId62"/>
    <hyperlink ref="F523" r:id="rId63"/>
    <hyperlink ref="F528" r:id="rId64"/>
    <hyperlink ref="F533" r:id="rId65"/>
    <hyperlink ref="F544" r:id="rId66"/>
    <hyperlink ref="F551" r:id="rId67"/>
    <hyperlink ref="F556" r:id="rId68"/>
    <hyperlink ref="F562" r:id="rId69"/>
    <hyperlink ref="F568" r:id="rId70"/>
    <hyperlink ref="F584" r:id="rId71"/>
    <hyperlink ref="F588" r:id="rId72"/>
    <hyperlink ref="F591" r:id="rId7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Krasíkov TO se skladem</vt:lpstr>
      <vt:lpstr>'01 - Krasíkov TO se skladem'!Názvy_tisku</vt:lpstr>
      <vt:lpstr>'Rekapitulace stavby'!Názvy_tisku</vt:lpstr>
      <vt:lpstr>'01 - Krasíkov TO se skladem'!Oblast_tisku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Krtek Stanislav</cp:lastModifiedBy>
  <dcterms:created xsi:type="dcterms:W3CDTF">2024-04-24T08:41:36Z</dcterms:created>
  <dcterms:modified xsi:type="dcterms:W3CDTF">2024-05-20T07:51:52Z</dcterms:modified>
</cp:coreProperties>
</file>